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C:\DOCUMENTS\FORMULAIRES  DOCUMENTS CPC\Saisie Revenus Suppléments\"/>
    </mc:Choice>
  </mc:AlternateContent>
  <xr:revisionPtr revIDLastSave="0" documentId="8_{317BF872-765F-44E6-94FC-7F55D9481855}" xr6:coauthVersionLast="47" xr6:coauthVersionMax="47" xr10:uidLastSave="{00000000-0000-0000-0000-000000000000}"/>
  <bookViews>
    <workbookView xWindow="-38520" yWindow="-1755" windowWidth="38640" windowHeight="21120" activeTab="1" xr2:uid="{00000000-000D-0000-FFFF-FFFF00000000}"/>
  </bookViews>
  <sheets>
    <sheet name="Calcul portion saisissable " sheetId="4" r:id="rId1"/>
    <sheet name="Calculation of seizable portion" sheetId="8" r:id="rId2"/>
    <sheet name="AIDE" sheetId="7" state="hidden" r:id="rId3"/>
    <sheet name="Calcul avec Pension Alimentaire" sheetId="6" state="hidden" r:id="rId4"/>
    <sheet name="Instructions" sheetId="5" state="hidden" r:id="rId5"/>
  </sheets>
  <definedNames>
    <definedName name="_Hlk447259855" localSheetId="3">'Calcul avec Pension Alimentaire'!$A$18</definedName>
    <definedName name="_Hlk447259855" localSheetId="0">'Calcul portion saisissable '!$A$38</definedName>
    <definedName name="_Hlk447259855" localSheetId="1">'Calculation of seizable portion'!$A$38</definedName>
    <definedName name="_Hlk447259855">#REF!</definedName>
    <definedName name="OLE_LINK5" localSheetId="3">'Calcul avec Pension Alimentaire'!$C$18</definedName>
    <definedName name="OLE_LINK5" localSheetId="0">'Calcul portion saisissable '!$C$38</definedName>
    <definedName name="OLE_LINK5" localSheetId="1">'Calculation of seizable portion'!$C$38</definedName>
    <definedName name="OLE_LINK5">#REF!</definedName>
    <definedName name="OLE_LINK9" localSheetId="3">'Calcul avec Pension Alimentaire'!$C$35</definedName>
    <definedName name="OLE_LINK9" localSheetId="0">'Calcul portion saisissable '!#REF!</definedName>
    <definedName name="OLE_LINK9" localSheetId="1">'Calculation of seizable portion'!#REF!</definedName>
    <definedName name="OLE_LINK9">#REF!</definedName>
    <definedName name="_xlnm.Print_Area" localSheetId="3">'Calcul avec Pension Alimentaire'!$A$1:$I$57</definedName>
    <definedName name="_xlnm.Print_Area" localSheetId="0">'Calcul portion saisissable '!$A$1:$I$81</definedName>
    <definedName name="_xlnm.Print_Area" localSheetId="1">'Calculation of seizable portion'!$A$1:$I$81</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4" l="1"/>
  <c r="K22" i="5"/>
  <c r="K21" i="5"/>
  <c r="E7" i="5"/>
  <c r="D22" i="8" s="1"/>
  <c r="B21" i="8"/>
  <c r="B25" i="8"/>
  <c r="F25" i="8" s="1"/>
  <c r="G25" i="8" s="1"/>
  <c r="B24" i="8"/>
  <c r="F24" i="8" s="1"/>
  <c r="G24" i="8" s="1"/>
  <c r="B23" i="8"/>
  <c r="B22" i="8"/>
  <c r="F22" i="8" s="1"/>
  <c r="C73" i="8"/>
  <c r="I63" i="8"/>
  <c r="H31" i="8"/>
  <c r="G35" i="8" s="1"/>
  <c r="F69" i="8"/>
  <c r="D81" i="8"/>
  <c r="F54" i="8"/>
  <c r="F51" i="8"/>
  <c r="D43" i="8"/>
  <c r="D42" i="8"/>
  <c r="D41" i="8"/>
  <c r="B39" i="8"/>
  <c r="F27" i="8"/>
  <c r="A27" i="8"/>
  <c r="F23" i="8"/>
  <c r="I6" i="8"/>
  <c r="D4" i="8"/>
  <c r="E10" i="5"/>
  <c r="D25" i="4" s="1"/>
  <c r="E9" i="5"/>
  <c r="D24" i="4" s="1"/>
  <c r="E8" i="5"/>
  <c r="D23" i="4" s="1"/>
  <c r="D9" i="6"/>
  <c r="I9" i="6" s="1"/>
  <c r="I16" i="7"/>
  <c r="I17" i="7"/>
  <c r="B25" i="4"/>
  <c r="F25" i="4" s="1"/>
  <c r="B24" i="4"/>
  <c r="F24" i="4" s="1"/>
  <c r="G24" i="4" s="1"/>
  <c r="B22" i="4"/>
  <c r="B23" i="4"/>
  <c r="F23" i="4" s="1"/>
  <c r="I15" i="7"/>
  <c r="I14" i="7"/>
  <c r="D81" i="4"/>
  <c r="D4" i="4"/>
  <c r="C73" i="4"/>
  <c r="F51" i="4"/>
  <c r="F69" i="4"/>
  <c r="A27" i="4"/>
  <c r="B39" i="4"/>
  <c r="H31" i="4"/>
  <c r="G35" i="4" s="1"/>
  <c r="F27" i="4"/>
  <c r="A38" i="6"/>
  <c r="A37" i="6"/>
  <c r="A36" i="6"/>
  <c r="A35" i="6"/>
  <c r="A41" i="6"/>
  <c r="H10" i="7"/>
  <c r="I1" i="6"/>
  <c r="I6" i="4"/>
  <c r="M29" i="5"/>
  <c r="L31" i="5"/>
  <c r="K26" i="5"/>
  <c r="D41" i="4"/>
  <c r="G10" i="5"/>
  <c r="F29" i="6" s="1"/>
  <c r="C33" i="6"/>
  <c r="H9" i="6"/>
  <c r="H10" i="6"/>
  <c r="H11" i="6"/>
  <c r="H12" i="6"/>
  <c r="I10" i="6"/>
  <c r="G21" i="6" s="1"/>
  <c r="I11" i="6"/>
  <c r="G28" i="6" s="1"/>
  <c r="I12" i="6"/>
  <c r="G23" i="6" s="1"/>
  <c r="D22" i="6"/>
  <c r="Q31" i="5"/>
  <c r="Q30" i="5"/>
  <c r="Q29" i="5"/>
  <c r="Q28" i="5"/>
  <c r="Q27" i="5"/>
  <c r="Q26" i="5"/>
  <c r="Q25" i="5"/>
  <c r="Q24" i="5"/>
  <c r="Q23" i="5"/>
  <c r="Q22" i="5"/>
  <c r="Q21" i="5"/>
  <c r="Q20" i="5"/>
  <c r="Q19" i="5"/>
  <c r="N22" i="5"/>
  <c r="L30" i="5"/>
  <c r="L27" i="5"/>
  <c r="L26" i="5"/>
  <c r="N33" i="5"/>
  <c r="N32" i="5"/>
  <c r="N31" i="5"/>
  <c r="N30" i="5"/>
  <c r="N29" i="5"/>
  <c r="N28" i="5"/>
  <c r="N27" i="5"/>
  <c r="N26" i="5"/>
  <c r="N25" i="5"/>
  <c r="N24" i="5"/>
  <c r="N23" i="5"/>
  <c r="G9" i="5"/>
  <c r="F54" i="4" s="1"/>
  <c r="D43" i="4"/>
  <c r="I63" i="4"/>
  <c r="D42" i="4"/>
  <c r="A71" i="4" l="1"/>
  <c r="F55" i="8"/>
  <c r="D22" i="4"/>
  <c r="D25" i="8"/>
  <c r="D24" i="8"/>
  <c r="D23" i="8"/>
  <c r="D10" i="6"/>
  <c r="A73" i="8"/>
  <c r="J73" i="8" s="1"/>
  <c r="G23" i="8"/>
  <c r="G54" i="8"/>
  <c r="G42" i="8"/>
  <c r="G43" i="8"/>
  <c r="G55" i="8"/>
  <c r="I27" i="8"/>
  <c r="A71" i="8"/>
  <c r="G22" i="8"/>
  <c r="D12" i="6"/>
  <c r="G42" i="4"/>
  <c r="G25" i="4"/>
  <c r="G43" i="4" s="1"/>
  <c r="G23" i="4"/>
  <c r="G41" i="4" s="1"/>
  <c r="A73" i="4"/>
  <c r="G22" i="4"/>
  <c r="K30" i="5"/>
  <c r="L33" i="5"/>
  <c r="L22" i="5"/>
  <c r="L28" i="5"/>
  <c r="L29" i="5"/>
  <c r="L32" i="5"/>
  <c r="L23" i="5"/>
  <c r="L24" i="5"/>
  <c r="L25" i="5"/>
  <c r="M28" i="5"/>
  <c r="M25" i="5"/>
  <c r="M23" i="5"/>
  <c r="M26" i="5"/>
  <c r="G22" i="6"/>
  <c r="K32" i="5"/>
  <c r="M30" i="5"/>
  <c r="M31" i="5"/>
  <c r="M32" i="5"/>
  <c r="M22" i="5"/>
  <c r="M33" i="5"/>
  <c r="K23" i="5"/>
  <c r="K25" i="5"/>
  <c r="K27" i="5"/>
  <c r="K28" i="5"/>
  <c r="K29" i="5"/>
  <c r="I27" i="4"/>
  <c r="M24" i="5"/>
  <c r="M27" i="5"/>
  <c r="K31" i="5"/>
  <c r="K33" i="5"/>
  <c r="K24" i="5"/>
  <c r="D40" i="4"/>
  <c r="D20" i="6"/>
  <c r="G20" i="6" s="1"/>
  <c r="G27" i="6"/>
  <c r="D11" i="6"/>
  <c r="G29" i="6"/>
  <c r="D21" i="6"/>
  <c r="G8" i="5"/>
  <c r="F28" i="6"/>
  <c r="D23" i="6"/>
  <c r="F55" i="4"/>
  <c r="G54" i="4"/>
  <c r="H17" i="6"/>
  <c r="G40" i="4" l="1"/>
  <c r="H43" i="4" s="1"/>
  <c r="F53" i="4"/>
  <c r="F53" i="8"/>
  <c r="G7" i="5"/>
  <c r="D40" i="8"/>
  <c r="G53" i="8"/>
  <c r="G41" i="8"/>
  <c r="H37" i="8"/>
  <c r="G52" i="8"/>
  <c r="G40" i="8"/>
  <c r="H23" i="6"/>
  <c r="G55" i="4"/>
  <c r="G53" i="4"/>
  <c r="H37" i="4"/>
  <c r="F27" i="6"/>
  <c r="F52" i="8" l="1"/>
  <c r="F26" i="6"/>
  <c r="G26" i="6" s="1"/>
  <c r="H29" i="6" s="1"/>
  <c r="I30" i="6" s="1"/>
  <c r="I31" i="6" s="1"/>
  <c r="H33" i="6" s="1"/>
  <c r="F52" i="4"/>
  <c r="G52" i="4" s="1"/>
  <c r="H55" i="4" s="1"/>
  <c r="I56" i="4" s="1"/>
  <c r="I57" i="4" s="1"/>
  <c r="H43" i="8"/>
  <c r="H55" i="8"/>
  <c r="H38" i="6" l="1"/>
  <c r="H35" i="6"/>
  <c r="H36" i="6"/>
  <c r="H37" i="6"/>
  <c r="I56" i="8"/>
  <c r="I57" i="8" s="1"/>
  <c r="G71" i="8" l="1"/>
  <c r="H63" i="8"/>
  <c r="H63" i="4"/>
  <c r="G71" i="4"/>
  <c r="I73" i="4" l="1"/>
  <c r="J71" i="4"/>
  <c r="I71" i="4" s="1"/>
  <c r="I73" i="8"/>
  <c r="J71" i="8"/>
  <c r="I71" i="8" s="1"/>
  <c r="J73" i="4"/>
</calcChain>
</file>

<file path=xl/sharedStrings.xml><?xml version="1.0" encoding="utf-8"?>
<sst xmlns="http://schemas.openxmlformats.org/spreadsheetml/2006/main" count="283" uniqueCount="155">
  <si>
    <t>DÉTERMINATION DE LA PORTION SAISISSABLE DES REVENUS DU DÉBITEUR</t>
  </si>
  <si>
    <t>ARTICLE 698 C.P.C.</t>
  </si>
  <si>
    <t> </t>
  </si>
  <si>
    <t>Les revenus du débiteur sont saisissables pour la seule portion déterminée selon la formule ci-dessous.</t>
  </si>
  <si>
    <t>La formule (A−B) ×  C.</t>
  </si>
  <si>
    <t>A</t>
  </si>
  <si>
    <t>B</t>
  </si>
  <si>
    <t>Pour chaque personne à charge supplémentaire :</t>
  </si>
  <si>
    <t>TOTAL DES EXEMPTIONS</t>
  </si>
  <si>
    <t xml:space="preserve">Pour la première personne à charge : </t>
  </si>
  <si>
    <t>Heures</t>
  </si>
  <si>
    <t>Taux horaire</t>
  </si>
  <si>
    <t>Taux de la saisie = 30% ou 50% (du SOUS-TOTAL 2) pour l'exécution du partage du patrimoine familial, le paiement d'une dette alimentaire ou d'une prestation compensatoire</t>
  </si>
  <si>
    <t>c</t>
  </si>
  <si>
    <t>Exemptions modifiables annuellement à jour jusqu'au</t>
  </si>
  <si>
    <t>ATTENTION</t>
  </si>
  <si>
    <t>Hebdomadaire</t>
  </si>
  <si>
    <t>Salaire Brut</t>
  </si>
  <si>
    <t>Tous les 2 semaines</t>
  </si>
  <si>
    <t>Fréquence de paie</t>
  </si>
  <si>
    <t>Bimensuelle</t>
  </si>
  <si>
    <t>Mensuelle</t>
  </si>
  <si>
    <t>Base</t>
  </si>
  <si>
    <t>Instructions pour Josée ci-dessous</t>
  </si>
  <si>
    <t>par personne à charge</t>
  </si>
  <si>
    <t>Montant pour toute autre personne à sa charge/ par personne à chage</t>
  </si>
  <si>
    <t>Exemption</t>
  </si>
  <si>
    <t>FRÉQUENCE DE LA PAIE</t>
  </si>
  <si>
    <t>EXEMPTIONS</t>
  </si>
  <si>
    <t>Exemption sur la base du montant octroyé pour le débiteur</t>
  </si>
  <si>
    <t>PERSONNES À CHARGE SUPPLÉMENTAIRES</t>
  </si>
  <si>
    <t>PREMIÈRE PERSONNE À CHARGE</t>
  </si>
  <si>
    <t>(indiquez le nombre de personnes à charge supplémentaires)</t>
  </si>
  <si>
    <t xml:space="preserve">SOUS-TOTAL </t>
  </si>
  <si>
    <t>Sous total</t>
  </si>
  <si>
    <t>Première personne à charge</t>
  </si>
  <si>
    <r>
      <t xml:space="preserve">Mettre </t>
    </r>
    <r>
      <rPr>
        <b/>
        <sz val="16"/>
        <color rgb="FFFF0000"/>
        <rFont val="Calibri"/>
        <family val="2"/>
        <scheme val="minor"/>
      </rPr>
      <t>0</t>
    </r>
    <r>
      <rPr>
        <b/>
        <sz val="11"/>
        <color rgb="FFFF0000"/>
        <rFont val="Calibri"/>
        <family val="2"/>
        <scheme val="minor"/>
      </rPr>
      <t xml:space="preserve"> ou </t>
    </r>
    <r>
      <rPr>
        <b/>
        <sz val="16"/>
        <color rgb="FFFF0000"/>
        <rFont val="Calibri"/>
        <family val="2"/>
        <scheme val="minor"/>
      </rPr>
      <t>1</t>
    </r>
    <r>
      <rPr>
        <b/>
        <sz val="11"/>
        <color rgb="FFFF0000"/>
        <rFont val="Calibri"/>
        <family val="2"/>
        <scheme val="minor"/>
      </rPr>
      <t xml:space="preserve"> dans la case jaune </t>
    </r>
  </si>
  <si>
    <t>Vous devez verser le montant ci-dessous selon la fréquence de remise choisie</t>
  </si>
  <si>
    <t>REMISE HEBDOMADAIRE</t>
  </si>
  <si>
    <t xml:space="preserve">REMISE QUINZOMADAIRE    </t>
  </si>
  <si>
    <t>REMISE BIMENSUELLE</t>
  </si>
  <si>
    <t>REMISE MENSUELLE</t>
  </si>
  <si>
    <t>https://www.revenuquebec.ca/fr/services-en-ligne/formulaires-et-publications/details-courant/per-6895/</t>
  </si>
  <si>
    <t>Période de paie</t>
  </si>
  <si>
    <t>Exemptions auxquelles l’employé a droit</t>
  </si>
  <si>
    <t>Revenus saisissables (A – B)</t>
  </si>
  <si>
    <t>Taux de saisie (C)</t>
  </si>
  <si>
    <t>Somme à verser à Revenu Québec (revenus saisissables x C)</t>
  </si>
  <si>
    <t>Montant de base</t>
  </si>
  <si>
    <t>Total des exemptions (B)</t>
  </si>
  <si>
    <t>$</t>
  </si>
  <si>
    <t>Toutes les deux semaines</t>
  </si>
  <si>
    <t>qq</t>
  </si>
  <si>
    <t>Exemptions prévues en fonction de la fréquence de paie (pour les salariés)</t>
  </si>
  <si>
    <t>Nombre de </t>
  </si>
  <si>
    <t>personnes </t>
  </si>
  <si>
    <t>à charge</t>
  </si>
  <si>
    <t>Semaine</t>
  </si>
  <si>
    <t>2 semaines</t>
  </si>
  <si>
    <t>mensuelle</t>
  </si>
  <si>
    <t>Aucune</t>
  </si>
  <si>
    <t>https://www.justice.gouv.qc.ca/votre-argent-et-vos-biens/saisies/saisie-en-mains-tierces/saisie-de-votre-revenu/tableau-des-exemptions-pour-le-calcul-de-la-partie-saisissable-saisies/</t>
  </si>
  <si>
    <t>Copier le tableau</t>
  </si>
  <si>
    <t>CTRL-H modifier , pour .</t>
  </si>
  <si>
    <t>DIFFÉRENCE</t>
  </si>
  <si>
    <t>Nombre de personnes à charge</t>
  </si>
  <si>
    <t>Exemption Mensuelle</t>
  </si>
  <si>
    <t>Aucune (0)</t>
  </si>
  <si>
    <r>
      <rPr>
        <b/>
        <sz val="10"/>
        <color theme="3" tint="0.79998168889431442"/>
        <rFont val="Calibri"/>
        <family val="2"/>
      </rPr>
      <t>Montant pour la première personne
à sa charge</t>
    </r>
  </si>
  <si>
    <t>*</t>
  </si>
  <si>
    <r>
      <t xml:space="preserve">Dans le cas d'une rémunération </t>
    </r>
    <r>
      <rPr>
        <b/>
        <i/>
        <u/>
        <sz val="11"/>
        <color rgb="FF000000"/>
        <rFont val="Calibri"/>
        <family val="2"/>
        <scheme val="minor"/>
      </rPr>
      <t>MENSUELLE</t>
    </r>
    <r>
      <rPr>
        <i/>
        <sz val="11"/>
        <color rgb="FF000000"/>
        <rFont val="Calibri"/>
        <family val="2"/>
        <scheme val="minor"/>
      </rPr>
      <t xml:space="preserve"> entrez le nombre d'heures travaillées par l'employé</t>
    </r>
  </si>
  <si>
    <r>
      <t xml:space="preserve">Dans le cas d'une rémunération </t>
    </r>
    <r>
      <rPr>
        <b/>
        <i/>
        <u/>
        <sz val="11"/>
        <color rgb="FF000000"/>
        <rFont val="Calibri"/>
        <family val="2"/>
        <scheme val="minor"/>
      </rPr>
      <t>BIMENSUELLE</t>
    </r>
    <r>
      <rPr>
        <i/>
        <sz val="11"/>
        <color rgb="FF000000"/>
        <rFont val="Calibri"/>
        <family val="2"/>
        <scheme val="minor"/>
      </rPr>
      <t xml:space="preserve"> entrez le nombre d'heures travaillées par l'employé</t>
    </r>
  </si>
  <si>
    <r>
      <t xml:space="preserve">Dans le cas d'une rémunération aux </t>
    </r>
    <r>
      <rPr>
        <b/>
        <i/>
        <u/>
        <sz val="11"/>
        <color rgb="FF000000"/>
        <rFont val="Calibri"/>
        <family val="2"/>
        <scheme val="minor"/>
      </rPr>
      <t>2 SEMAINES</t>
    </r>
    <r>
      <rPr>
        <i/>
        <sz val="11"/>
        <color rgb="FF000000"/>
        <rFont val="Calibri"/>
        <family val="2"/>
        <scheme val="minor"/>
      </rPr>
      <t xml:space="preserve"> entrez le nombre d'heures travaillées par l'employé</t>
    </r>
  </si>
  <si>
    <r>
      <t xml:space="preserve">Dans le cas d'une rémunération </t>
    </r>
    <r>
      <rPr>
        <b/>
        <i/>
        <u/>
        <sz val="11"/>
        <color rgb="FF000000"/>
        <rFont val="Calibri"/>
        <family val="2"/>
        <scheme val="minor"/>
      </rPr>
      <t>HEBDOMADAIRE</t>
    </r>
    <r>
      <rPr>
        <i/>
        <sz val="11"/>
        <color rgb="FF000000"/>
        <rFont val="Calibri"/>
        <family val="2"/>
        <scheme val="minor"/>
      </rPr>
      <t xml:space="preserve"> entrez le nombre d'heures travaillées par l'employé</t>
    </r>
  </si>
  <si>
    <t>Entrez le taux horaire payé</t>
  </si>
  <si>
    <r>
      <t xml:space="preserve">Mettre </t>
    </r>
    <r>
      <rPr>
        <b/>
        <sz val="16"/>
        <color rgb="FFFF0000"/>
        <rFont val="Calibri"/>
        <family val="2"/>
        <scheme val="minor"/>
      </rPr>
      <t>0</t>
    </r>
    <r>
      <rPr>
        <b/>
        <sz val="11"/>
        <color rgb="FFFF0000"/>
        <rFont val="Calibri"/>
        <family val="2"/>
        <scheme val="minor"/>
      </rPr>
      <t xml:space="preserve"> ou </t>
    </r>
    <r>
      <rPr>
        <b/>
        <sz val="16"/>
        <color rgb="FFFF0000"/>
        <rFont val="Calibri"/>
        <family val="2"/>
        <scheme val="minor"/>
      </rPr>
      <t>1</t>
    </r>
    <r>
      <rPr>
        <b/>
        <sz val="11"/>
        <color rgb="FFFF0000"/>
        <rFont val="Calibri"/>
        <family val="2"/>
        <scheme val="minor"/>
      </rPr>
      <t xml:space="preserve"> dans la case B-19</t>
    </r>
  </si>
  <si>
    <t>Vous pouvez utiliser la liste déroulante</t>
  </si>
  <si>
    <t>Imprimez, signez et nous faire parvenir au moyen choisi</t>
  </si>
  <si>
    <t>Poste</t>
  </si>
  <si>
    <t>Courriel</t>
  </si>
  <si>
    <t>Télécopieur</t>
  </si>
  <si>
    <t>450-771-7447</t>
  </si>
  <si>
    <t>https://www.quebec.ca/finances-impots-et-taxes/gestion-dettes/saisies/saisie-mains-tierces/tableau-exemptions</t>
  </si>
  <si>
    <t>450-771-6986</t>
  </si>
  <si>
    <t>saint-germain</t>
  </si>
  <si>
    <t xml:space="preserve">Exemptions à jour en date du  </t>
  </si>
  <si>
    <t>698 C.p.c.</t>
  </si>
  <si>
    <t>https://www.revenuquebec.ca/documents/fr/formulaires/per/PER-6895.1%282024-02%29.pdf</t>
  </si>
  <si>
    <t>https://www.revenuquebec.ca/fr/services-en-ligne/formulaires-et-publications/details-courant/per-6895-1/</t>
  </si>
  <si>
    <r>
      <t xml:space="preserve">drolet </t>
    </r>
    <r>
      <rPr>
        <b/>
        <vertAlign val="superscript"/>
        <sz val="22"/>
        <color rgb="FF818EA3"/>
        <rFont val="Calibri"/>
        <family val="2"/>
        <scheme val="minor"/>
      </rPr>
      <t>&amp;</t>
    </r>
  </si>
  <si>
    <t>Sous total pour un salaire</t>
  </si>
  <si>
    <t>Salaire brut</t>
  </si>
  <si>
    <t>L'employé a-t'il une personne à charge</t>
  </si>
  <si>
    <r>
      <t xml:space="preserve">Mettre </t>
    </r>
    <r>
      <rPr>
        <b/>
        <sz val="16"/>
        <color rgb="FFFF0000"/>
        <rFont val="Calibri"/>
        <family val="2"/>
        <scheme val="minor"/>
      </rPr>
      <t>0</t>
    </r>
    <r>
      <rPr>
        <b/>
        <sz val="11"/>
        <color rgb="FFFF0000"/>
        <rFont val="Calibri"/>
        <family val="2"/>
        <scheme val="minor"/>
      </rPr>
      <t xml:space="preserve"> ou </t>
    </r>
    <r>
      <rPr>
        <b/>
        <sz val="16"/>
        <color rgb="FFFF0000"/>
        <rFont val="Calibri"/>
        <family val="2"/>
        <scheme val="minor"/>
      </rPr>
      <t>1</t>
    </r>
    <r>
      <rPr>
        <b/>
        <sz val="11"/>
        <color rgb="FFFF0000"/>
        <rFont val="Calibri"/>
        <family val="2"/>
        <scheme val="minor"/>
      </rPr>
      <t xml:space="preserve"> dans la case B-34</t>
    </r>
  </si>
  <si>
    <t>Non</t>
  </si>
  <si>
    <t>autre(s)</t>
  </si>
  <si>
    <t>TOTAL</t>
  </si>
  <si>
    <t>PERSONNES À CHARGE</t>
  </si>
  <si>
    <t xml:space="preserve">à </t>
  </si>
  <si>
    <t>C</t>
  </si>
  <si>
    <t>Total des exemptions</t>
  </si>
  <si>
    <t>Aux 2 semaines</t>
  </si>
  <si>
    <t>935, Avenue du Palais, à Saint-Hyacinthe, province de Québec, J2S 5C6</t>
  </si>
  <si>
    <t>info@huissiersthyacinthe.com</t>
  </si>
  <si>
    <t>https://www.quebec.ca/finances-impots-et-taxes/gestion-dettes/saisies/saisie-mains-tierces/tableau-exemptions#c194227</t>
  </si>
  <si>
    <t>Choisissez la fréquence dans cette liste</t>
  </si>
  <si>
    <t>Nombre de personnes à charge SUPPLÉMENTAIRES</t>
  </si>
  <si>
    <t>Cette grille de calcul est basée sur la forme de calcul fournie par Revenu Québec, elle ne représente ni l'opinion, ni la décision de Drolet &amp; St-Germain, huissiers Inc. 
Drolet &amp; St-Germain, huissiers Inc, se dégage de toute responsabilité concernant l'exactitude de ce calcul. Pour informations supplémentaires :</t>
  </si>
  <si>
    <t xml:space="preserve">Si vous êtes un débiteur alimentaire, vous pouvez vous prévaloir du dépôt volontaire. </t>
  </si>
  <si>
    <t>Dans ce cas, la partie saisissable de vos revenus s’établira alors à 50 % (au lieu de 30 %)</t>
  </si>
  <si>
    <t>Particularités pour les créances alimentaires</t>
  </si>
  <si>
    <t>Si l’une de vos dettes inscrites dans votre déclaration de dépôt volontaire est une pension alimentaire, la partie saisissable de votre revenu brut (moins l’exemption prévue) est de 50 %, au lieu du 30 % généralement saisi.</t>
  </si>
  <si>
    <t>Cette particularité vous concerne seulement si vous n’êtes pas assujetti à la Loi facilitant le paiement des pensions alimentaires et que vous payez directement la pension alimentaire au créancier alimentaire. La créance alimentaire devra être inscrite à la liste des créanciers et ainsi être payée en priorité par le greffier.</t>
  </si>
  <si>
    <t>L'excédent ainsi saisi (soit 20 % de votre revenu brut, après exemption) est distribué exclusivement à votre créancier alimentaire. Ce dernier a également droit à sa part sur le 30 % normalement saisi et distribué proportionnellement à chacun de vos créanciers.</t>
  </si>
  <si>
    <t>Pension alimentaire déjà retenue</t>
  </si>
  <si>
    <t>Dans un tel cas, la somme retenue, versée ou saisie est soustraite de la somme (partie saisissable de vos revenus) que vous devez remettre au greffier.</t>
  </si>
  <si>
    <r>
      <t>Tout avis de retenue, ordre de paiement ou saisie effectuée conformément à la Loi facilitant le paiement des pensions alimentaires demeure valide s’il vous a été </t>
    </r>
    <r>
      <rPr>
        <b/>
        <sz val="10"/>
        <color rgb="FF223654"/>
        <rFont val="Arial"/>
        <family val="2"/>
      </rPr>
      <t>transmis ou s’il a été effectué avant </t>
    </r>
    <r>
      <rPr>
        <sz val="10"/>
        <color rgb="FF223654"/>
        <rFont val="Arial"/>
        <family val="2"/>
      </rPr>
      <t>votre inscription au dépôt volontaire.</t>
    </r>
  </si>
  <si>
    <t>INFORMATION</t>
  </si>
  <si>
    <t>https://www.quebec.ca/finances-impots-et-taxes/gestion-dettes/depot-volontaire/depot-distribution-sommes-saisies/particularites-pension-alimentaire</t>
  </si>
  <si>
    <t>Source :</t>
  </si>
  <si>
    <t>huissier Inc.</t>
  </si>
  <si>
    <t>Exemptions updated as of</t>
  </si>
  <si>
    <t>DETERMINATION OF THE SEIZABLE PORTION OF THE DEBTOR'S INCOME</t>
  </si>
  <si>
    <t xml:space="preserve">
The debtor's income is seizable for only the portion determined according to the formula below.</t>
  </si>
  <si>
    <t>The formula (A−B) × C.</t>
  </si>
  <si>
    <t>Choose the frequency from this list</t>
  </si>
  <si>
    <t>Weekly</t>
  </si>
  <si>
    <t>Every 2 weeks</t>
  </si>
  <si>
    <t>Bi-monthly</t>
  </si>
  <si>
    <t>Monthly</t>
  </si>
  <si>
    <t>PAY FREQUENCY</t>
  </si>
  <si>
    <t>Gross salary</t>
  </si>
  <si>
    <t>Does the employee have a dependent?</t>
  </si>
  <si>
    <t>Oui</t>
  </si>
  <si>
    <t>Yes</t>
  </si>
  <si>
    <t>No</t>
  </si>
  <si>
    <t>Number of ADDITIONAL dependents</t>
  </si>
  <si>
    <t>Additional</t>
  </si>
  <si>
    <t>Excluding the 1st</t>
  </si>
  <si>
    <t>DEPENDENTS</t>
  </si>
  <si>
    <r>
      <t xml:space="preserve">Alimony. Do you want to take advantage of the </t>
    </r>
    <r>
      <rPr>
        <b/>
        <sz val="11"/>
        <color rgb="FFFF0000"/>
        <rFont val="Calibri"/>
        <family val="2"/>
        <scheme val="minor"/>
      </rPr>
      <t>VOLUNTARY DEPOSIT</t>
    </r>
    <r>
      <rPr>
        <b/>
        <sz val="11"/>
        <color rgb="FF000000"/>
        <rFont val="Calibri"/>
        <family val="2"/>
        <scheme val="minor"/>
      </rPr>
      <t>?</t>
    </r>
  </si>
  <si>
    <t>If you are a maintenance debtor, you can take advantage of voluntary deposit.</t>
  </si>
  <si>
    <t>In this case, the seizable portion of your income will then be 50% (instead of 30%).</t>
  </si>
  <si>
    <t>You must pay the amount below according to the chosen payment frequency</t>
  </si>
  <si>
    <t>This calculation grid is based on the calculation form provided by Revenu Québec; it does not represent the opinion or decision of Drolet &amp; St-Germain, huissiers Inc.
Drolet &amp; St-Germain, huissiers Inc. disclaims any responsibility for the accuracy of this calculation. For additional information:</t>
  </si>
  <si>
    <t>Special features for maintenance claims</t>
  </si>
  <si>
    <t>If one of your debts listed on your voluntary filing statement is alimony, the garnishable portion of your gross income (less the exemption provided) is 50%, instead of the 30% generally garnished.</t>
  </si>
  <si>
    <t>This specificity only applies to you if you are not subject to the Act facilitating the payment of child support and you pay child support directly to the child support creditor. The child support claim must be entered on the list of creditors and thus be paid as a priority by the clerk.</t>
  </si>
  <si>
    <t>The surplus thus seized (i.e. 20% of your gross income, after exemption) is distributed exclusively to your maintenance creditor. The latter is also entitled to his share of the 30% normally seized and distributed proportionally to each of your creditors.</t>
  </si>
  <si>
    <t>Alimony already withheld</t>
  </si>
  <si>
    <t>Any notice of withholding, payment order or seizure made in accordance with the Act to facilitate the payment of maintenance remains valid if it was sent to you or if it was made before your registration for voluntary deposit.</t>
  </si>
  <si>
    <t>In such a case, the amount withheld, paid or seized is subtracted from the amount (seizable part of your income) that you must remit to the clerk.</t>
  </si>
  <si>
    <t>https://www.revenuquebec.ca/documents/fr/formulaires/per/</t>
  </si>
  <si>
    <t>Pension alimentaire ?</t>
  </si>
  <si>
    <t>Excluant la 1ere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</si>
</sst>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0.00\ &quot;$&quot;_);[Red]\(#,##0.00\ &quot;$&quot;\)"/>
    <numFmt numFmtId="164" formatCode="&quot;$&quot;#,##0.00_);[Red]\(&quot;$&quot;#,##0.00\)"/>
    <numFmt numFmtId="165" formatCode="_(&quot;$&quot;* #,##0.00_);_(&quot;$&quot;* \(#,##0.00\);_(&quot;$&quot;* &quot;-&quot;??_);_(@_)"/>
    <numFmt numFmtId="166" formatCode="_ * #,##0.00_)\ _$_ ;_ * \(#,##0.00\)\ _$_ ;_ * &quot;-&quot;??_)\ _$_ ;_ @_ "/>
    <numFmt numFmtId="167" formatCode="[$-F800]dddd\,\ mmmm\ dd\,\ yyyy"/>
    <numFmt numFmtId="168" formatCode="0\ %"/>
    <numFmt numFmtId="169" formatCode="[$-1009]mmmm\ d\,\ yyyy;@"/>
    <numFmt numFmtId="170" formatCode="_ * #,##0.00_)\ [$$-C0C]_ ;_ * \(#,##0.00\)\ [$$-C0C]_ ;_ * &quot;-&quot;??_)\ [$$-C0C]_ ;_ @_ "/>
  </numFmts>
  <fonts count="83">
    <font>
      <sz val="11"/>
      <color theme="1"/>
      <name val="Calibri"/>
      <family val="2"/>
      <scheme val="minor"/>
    </font>
    <font>
      <sz val="11"/>
      <color theme="1"/>
      <name val="Calibri"/>
      <family val="2"/>
      <scheme val="minor"/>
    </font>
    <font>
      <b/>
      <sz val="11"/>
      <color theme="1"/>
      <name val="Calibri"/>
      <family val="2"/>
      <scheme val="minor"/>
    </font>
    <font>
      <sz val="9"/>
      <color theme="1"/>
      <name val="Calibri"/>
      <family val="2"/>
      <scheme val="minor"/>
    </font>
    <font>
      <sz val="10.5"/>
      <color theme="1"/>
      <name val="Times New Roman"/>
      <family val="1"/>
    </font>
    <font>
      <b/>
      <u/>
      <sz val="12"/>
      <color rgb="FF0000FF"/>
      <name val="Times New Roman"/>
      <family val="1"/>
    </font>
    <font>
      <b/>
      <sz val="18"/>
      <color rgb="FF000000"/>
      <name val="Calibri"/>
      <family val="2"/>
      <scheme val="minor"/>
    </font>
    <font>
      <sz val="11"/>
      <color rgb="FF000000"/>
      <name val="Calibri"/>
      <family val="2"/>
      <scheme val="minor"/>
    </font>
    <font>
      <i/>
      <sz val="11"/>
      <color rgb="FF000000"/>
      <name val="Calibri"/>
      <family val="2"/>
      <scheme val="minor"/>
    </font>
    <font>
      <b/>
      <u/>
      <sz val="11"/>
      <color rgb="FF000000"/>
      <name val="Calibri"/>
      <family val="2"/>
      <scheme val="minor"/>
    </font>
    <font>
      <sz val="11"/>
      <color rgb="FF0000CC"/>
      <name val="Calibri"/>
      <family val="2"/>
      <scheme val="minor"/>
    </font>
    <font>
      <b/>
      <sz val="11"/>
      <color rgb="FF000000"/>
      <name val="Calibri"/>
      <family val="2"/>
      <scheme val="minor"/>
    </font>
    <font>
      <sz val="10"/>
      <color rgb="FF000000"/>
      <name val="Calibri"/>
      <family val="2"/>
      <scheme val="minor"/>
    </font>
    <font>
      <sz val="20"/>
      <color rgb="FF000000"/>
      <name val="Wingdings"/>
      <charset val="2"/>
    </font>
    <font>
      <b/>
      <i/>
      <sz val="11"/>
      <color rgb="FF000000"/>
      <name val="Calibri"/>
      <family val="2"/>
      <scheme val="minor"/>
    </font>
    <font>
      <b/>
      <sz val="22"/>
      <color rgb="FF000000"/>
      <name val="Arial"/>
      <family val="2"/>
    </font>
    <font>
      <sz val="11"/>
      <name val="Calibri"/>
      <family val="2"/>
      <scheme val="minor"/>
    </font>
    <font>
      <b/>
      <i/>
      <sz val="9"/>
      <color rgb="FF000000"/>
      <name val="Calibri"/>
      <family val="2"/>
      <scheme val="minor"/>
    </font>
    <font>
      <b/>
      <sz val="16"/>
      <color rgb="FFFF0000"/>
      <name val="Calibri"/>
      <family val="2"/>
      <scheme val="minor"/>
    </font>
    <font>
      <b/>
      <sz val="11"/>
      <color rgb="FFFF0000"/>
      <name val="Calibri"/>
      <family val="2"/>
      <scheme val="minor"/>
    </font>
    <font>
      <b/>
      <u/>
      <sz val="11"/>
      <color rgb="FFFF0000"/>
      <name val="Calibri"/>
      <family val="2"/>
      <scheme val="minor"/>
    </font>
    <font>
      <b/>
      <sz val="22"/>
      <color rgb="FFFF0000"/>
      <name val="Calibri"/>
      <family val="2"/>
      <scheme val="minor"/>
    </font>
    <font>
      <i/>
      <sz val="11"/>
      <color theme="0" tint="-0.499984740745262"/>
      <name val="Calibri"/>
      <family val="2"/>
      <scheme val="minor"/>
    </font>
    <font>
      <sz val="11"/>
      <color theme="0" tint="-0.499984740745262"/>
      <name val="Calibri"/>
      <family val="2"/>
      <scheme val="minor"/>
    </font>
    <font>
      <sz val="11"/>
      <color theme="0" tint="-0.34998626667073579"/>
      <name val="Calibri"/>
      <family val="2"/>
      <scheme val="minor"/>
    </font>
    <font>
      <sz val="16"/>
      <color rgb="FF000000"/>
      <name val="Calibri"/>
      <family val="2"/>
      <scheme val="minor"/>
    </font>
    <font>
      <sz val="18"/>
      <color rgb="FF000000"/>
      <name val="Calibri"/>
      <family val="2"/>
      <scheme val="minor"/>
    </font>
    <font>
      <b/>
      <sz val="11"/>
      <color rgb="FF0000CC"/>
      <name val="Calibri"/>
      <family val="2"/>
      <scheme val="minor"/>
    </font>
    <font>
      <b/>
      <sz val="12"/>
      <color rgb="FF000000"/>
      <name val="Calibri"/>
      <family val="2"/>
      <scheme val="minor"/>
    </font>
    <font>
      <b/>
      <u/>
      <sz val="12"/>
      <name val="Times New Roman"/>
      <family val="1"/>
    </font>
    <font>
      <u/>
      <sz val="11"/>
      <color theme="10"/>
      <name val="Calibri"/>
      <family val="2"/>
      <scheme val="minor"/>
    </font>
    <font>
      <u/>
      <sz val="10"/>
      <color theme="10"/>
      <name val="Calibri"/>
      <family val="2"/>
      <scheme val="minor"/>
    </font>
    <font>
      <b/>
      <sz val="14"/>
      <color theme="1"/>
      <name val="Calibri"/>
      <family val="2"/>
      <scheme val="minor"/>
    </font>
    <font>
      <sz val="11"/>
      <color theme="3" tint="0.79998168889431442"/>
      <name val="Calibri"/>
      <family val="2"/>
      <scheme val="minor"/>
    </font>
    <font>
      <b/>
      <sz val="10"/>
      <color theme="3" tint="0.79998168889431442"/>
      <name val="Calibri"/>
      <family val="2"/>
    </font>
    <font>
      <sz val="10"/>
      <color theme="3" tint="0.79998168889431442"/>
      <name val="Calibri"/>
      <family val="2"/>
    </font>
    <font>
      <u/>
      <sz val="11"/>
      <color theme="3" tint="0.79998168889431442"/>
      <name val="Calibri"/>
      <family val="2"/>
      <scheme val="minor"/>
    </font>
    <font>
      <b/>
      <sz val="10"/>
      <color theme="3" tint="0.79998168889431442"/>
      <name val="HelveticaNeue-Bold"/>
    </font>
    <font>
      <b/>
      <sz val="12"/>
      <color theme="3" tint="0.79998168889431442"/>
      <name val="HelveticaNeue-Bold"/>
    </font>
    <font>
      <sz val="10"/>
      <color theme="3" tint="0.79998168889431442"/>
      <name val="HelveticaNeue-Bold"/>
    </font>
    <font>
      <sz val="12"/>
      <color theme="3" tint="0.79998168889431442"/>
      <name val="Arial"/>
      <family val="2"/>
    </font>
    <font>
      <sz val="10"/>
      <color theme="3" tint="0.79998168889431442"/>
      <name val="Arial"/>
      <family val="2"/>
    </font>
    <font>
      <b/>
      <u/>
      <sz val="12"/>
      <color rgb="FFFF0000"/>
      <name val="Calibri"/>
      <family val="2"/>
      <scheme val="minor"/>
    </font>
    <font>
      <b/>
      <sz val="14"/>
      <name val="Calibri"/>
      <family val="2"/>
      <scheme val="minor"/>
    </font>
    <font>
      <b/>
      <u/>
      <sz val="16"/>
      <name val="Times New Roman"/>
      <family val="1"/>
    </font>
    <font>
      <b/>
      <sz val="11"/>
      <name val="Calibri"/>
      <family val="2"/>
      <scheme val="minor"/>
    </font>
    <font>
      <b/>
      <i/>
      <u/>
      <sz val="11"/>
      <color rgb="FF000000"/>
      <name val="Calibri"/>
      <family val="2"/>
      <scheme val="minor"/>
    </font>
    <font>
      <sz val="16"/>
      <color rgb="FFFF0000"/>
      <name val="Calibri"/>
      <family val="2"/>
      <scheme val="minor"/>
    </font>
    <font>
      <sz val="20"/>
      <color rgb="FF000000"/>
      <name val="Segoe UI Black"/>
      <family val="2"/>
    </font>
    <font>
      <b/>
      <u/>
      <sz val="11"/>
      <color theme="1"/>
      <name val="Calibri"/>
      <family val="2"/>
      <scheme val="minor"/>
    </font>
    <font>
      <sz val="14"/>
      <color theme="1"/>
      <name val="Calibri"/>
      <family val="2"/>
      <scheme val="minor"/>
    </font>
    <font>
      <sz val="11"/>
      <color rgb="FF000000"/>
      <name val="Calibri"/>
      <family val="2"/>
    </font>
    <font>
      <b/>
      <sz val="22"/>
      <color rgb="FF818EA3"/>
      <name val="Calibri"/>
      <family val="2"/>
      <scheme val="minor"/>
    </font>
    <font>
      <b/>
      <vertAlign val="superscript"/>
      <sz val="22"/>
      <color rgb="FF818EA3"/>
      <name val="Calibri"/>
      <family val="2"/>
      <scheme val="minor"/>
    </font>
    <font>
      <b/>
      <sz val="10"/>
      <color rgb="FF818EA3"/>
      <name val="Calibri"/>
      <family val="2"/>
      <scheme val="minor"/>
    </font>
    <font>
      <sz val="9"/>
      <color rgb="FF7D91AB"/>
      <name val="Calibri"/>
      <family val="2"/>
      <scheme val="minor"/>
    </font>
    <font>
      <b/>
      <u/>
      <sz val="12"/>
      <name val="Calibri"/>
      <family val="2"/>
      <scheme val="minor"/>
    </font>
    <font>
      <sz val="10.5"/>
      <color theme="1"/>
      <name val="Calibri"/>
      <family val="2"/>
      <scheme val="minor"/>
    </font>
    <font>
      <b/>
      <u/>
      <sz val="12"/>
      <color rgb="FF4B5D75"/>
      <name val="Calibri"/>
      <family val="2"/>
      <scheme val="minor"/>
    </font>
    <font>
      <b/>
      <sz val="22"/>
      <color rgb="FF000000"/>
      <name val="Calibri"/>
      <family val="2"/>
      <scheme val="minor"/>
    </font>
    <font>
      <b/>
      <sz val="14"/>
      <color rgb="FF4B5D75"/>
      <name val="Calibri"/>
      <family val="2"/>
      <scheme val="minor"/>
    </font>
    <font>
      <b/>
      <u/>
      <sz val="12"/>
      <color rgb="FF0000FF"/>
      <name val="Calibri"/>
      <family val="2"/>
      <scheme val="minor"/>
    </font>
    <font>
      <b/>
      <u/>
      <sz val="16"/>
      <name val="Calibri"/>
      <family val="2"/>
      <scheme val="minor"/>
    </font>
    <font>
      <sz val="20"/>
      <color rgb="FF000000"/>
      <name val="Calibri"/>
      <family val="2"/>
      <scheme val="minor"/>
    </font>
    <font>
      <b/>
      <sz val="9"/>
      <color theme="3" tint="0.79998168889431442"/>
      <name val="Calibri"/>
      <family val="2"/>
      <scheme val="minor"/>
    </font>
    <font>
      <b/>
      <sz val="9"/>
      <color rgb="FF000000"/>
      <name val="Calibri"/>
      <family val="2"/>
      <scheme val="minor"/>
    </font>
    <font>
      <b/>
      <sz val="12"/>
      <color rgb="FF4B5D75"/>
      <name val="Calibri"/>
      <family val="2"/>
      <scheme val="minor"/>
    </font>
    <font>
      <sz val="12"/>
      <color rgb="FF4B5D75"/>
      <name val="Calibri"/>
      <family val="2"/>
      <scheme val="minor"/>
    </font>
    <font>
      <sz val="10"/>
      <color rgb="FF4B5D75"/>
      <name val="Calibri"/>
      <family val="2"/>
      <scheme val="minor"/>
    </font>
    <font>
      <sz val="12"/>
      <color rgb="FF000000"/>
      <name val="Calibri"/>
      <family val="2"/>
      <scheme val="minor"/>
    </font>
    <font>
      <b/>
      <sz val="18"/>
      <color theme="1"/>
      <name val="Calibri"/>
      <family val="2"/>
      <scheme val="minor"/>
    </font>
    <font>
      <b/>
      <sz val="12"/>
      <color theme="1"/>
      <name val="Calibri"/>
      <family val="2"/>
      <scheme val="minor"/>
    </font>
    <font>
      <b/>
      <u/>
      <sz val="11"/>
      <color theme="10"/>
      <name val="Calibri"/>
      <family val="2"/>
      <scheme val="minor"/>
    </font>
    <font>
      <b/>
      <sz val="12"/>
      <color rgb="FFFF0000"/>
      <name val="Calibri"/>
      <family val="2"/>
      <scheme val="minor"/>
    </font>
    <font>
      <sz val="11"/>
      <color rgb="FF223654"/>
      <name val="Calibri"/>
      <family val="2"/>
      <scheme val="minor"/>
    </font>
    <font>
      <b/>
      <sz val="22"/>
      <color rgb="FF0000CC"/>
      <name val="Calibri"/>
      <family val="2"/>
      <scheme val="minor"/>
    </font>
    <font>
      <b/>
      <sz val="26"/>
      <color rgb="FF223654"/>
      <name val="Calibri"/>
      <family val="2"/>
      <scheme val="minor"/>
    </font>
    <font>
      <sz val="26"/>
      <color theme="1"/>
      <name val="Calibri"/>
      <family val="2"/>
      <scheme val="minor"/>
    </font>
    <font>
      <sz val="10"/>
      <color theme="1"/>
      <name val="Calibri"/>
      <family val="2"/>
      <scheme val="minor"/>
    </font>
    <font>
      <sz val="10"/>
      <color rgb="FF223654"/>
      <name val="Arial"/>
      <family val="2"/>
    </font>
    <font>
      <b/>
      <sz val="10"/>
      <color rgb="FF223654"/>
      <name val="Arial"/>
      <family val="2"/>
    </font>
    <font>
      <b/>
      <sz val="10"/>
      <color theme="1"/>
      <name val="Calibri"/>
      <family val="2"/>
      <scheme val="minor"/>
    </font>
    <font>
      <sz val="10"/>
      <color rgb="FFFF0000"/>
      <name val="Calibri"/>
      <family val="2"/>
    </font>
  </fonts>
  <fills count="9">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rgb="FFEEEEEE"/>
        <bgColor indexed="64"/>
      </patternFill>
    </fill>
    <fill>
      <patternFill patternType="solid">
        <fgColor theme="7" tint="0.79998168889431442"/>
        <bgColor indexed="64"/>
      </patternFill>
    </fill>
    <fill>
      <patternFill patternType="solid">
        <fgColor theme="3" tint="0.79998168889431442"/>
        <bgColor indexed="64"/>
      </patternFill>
    </fill>
  </fills>
  <borders count="15">
    <border>
      <left/>
      <right/>
      <top/>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medium">
        <color rgb="FF6F7374"/>
      </left>
      <right style="medium">
        <color rgb="FF6F7374"/>
      </right>
      <top style="medium">
        <color rgb="FF6F7374"/>
      </top>
      <bottom style="medium">
        <color rgb="FF6F7374"/>
      </bottom>
      <diagonal/>
    </border>
    <border>
      <left style="medium">
        <color rgb="FF6F7374"/>
      </left>
      <right style="medium">
        <color rgb="FF6F7374"/>
      </right>
      <top style="medium">
        <color rgb="FF6F737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166" fontId="1" fillId="0" borderId="0" applyFont="0" applyFill="0" applyBorder="0" applyAlignment="0" applyProtection="0"/>
    <xf numFmtId="165" fontId="1" fillId="0" borderId="0" applyFont="0" applyFill="0" applyBorder="0" applyAlignment="0" applyProtection="0"/>
    <xf numFmtId="0" fontId="30" fillId="0" borderId="0" applyNumberFormat="0" applyFill="0" applyBorder="0" applyAlignment="0" applyProtection="0"/>
  </cellStyleXfs>
  <cellXfs count="230">
    <xf numFmtId="0" fontId="0" fillId="0" borderId="0" xfId="0"/>
    <xf numFmtId="0" fontId="0" fillId="0" borderId="0" xfId="0" applyAlignment="1">
      <alignment wrapText="1"/>
    </xf>
    <xf numFmtId="0" fontId="2" fillId="0" borderId="0" xfId="0" applyFont="1"/>
    <xf numFmtId="0" fontId="7" fillId="2" borderId="0" xfId="0" applyFont="1" applyFill="1" applyAlignment="1">
      <alignment wrapText="1"/>
    </xf>
    <xf numFmtId="0" fontId="0" fillId="2" borderId="0" xfId="0" applyFill="1" applyAlignment="1">
      <alignment wrapText="1"/>
    </xf>
    <xf numFmtId="0" fontId="8" fillId="2" borderId="0" xfId="0" applyFont="1" applyFill="1" applyAlignment="1">
      <alignment wrapText="1"/>
    </xf>
    <xf numFmtId="0" fontId="0" fillId="2" borderId="0" xfId="0" applyFill="1"/>
    <xf numFmtId="165" fontId="8" fillId="2" borderId="0" xfId="2" applyFont="1" applyFill="1" applyBorder="1" applyAlignment="1" applyProtection="1">
      <alignment wrapText="1"/>
    </xf>
    <xf numFmtId="0" fontId="5" fillId="2" borderId="0" xfId="0" applyFont="1" applyFill="1" applyAlignment="1">
      <alignment horizontal="center" wrapText="1"/>
    </xf>
    <xf numFmtId="166" fontId="23" fillId="2" borderId="0" xfId="1" applyFont="1" applyFill="1" applyBorder="1" applyAlignment="1" applyProtection="1">
      <alignment wrapText="1"/>
    </xf>
    <xf numFmtId="0" fontId="23" fillId="2" borderId="0" xfId="0" applyFont="1" applyFill="1" applyAlignment="1">
      <alignment wrapText="1"/>
    </xf>
    <xf numFmtId="165" fontId="23" fillId="2" borderId="0" xfId="0" applyNumberFormat="1" applyFont="1" applyFill="1" applyAlignment="1">
      <alignment wrapText="1"/>
    </xf>
    <xf numFmtId="165" fontId="7" fillId="2" borderId="0" xfId="0" quotePrefix="1" applyNumberFormat="1" applyFont="1" applyFill="1" applyAlignment="1">
      <alignment wrapText="1"/>
    </xf>
    <xf numFmtId="0" fontId="15" fillId="2" borderId="0" xfId="0" applyFont="1" applyFill="1" applyAlignment="1">
      <alignment horizontal="center" vertical="center" wrapText="1"/>
    </xf>
    <xf numFmtId="0" fontId="8" fillId="2" borderId="0" xfId="0" applyFont="1" applyFill="1" applyAlignment="1">
      <alignment horizontal="center" wrapText="1"/>
    </xf>
    <xf numFmtId="0" fontId="6" fillId="2" borderId="0" xfId="0" applyFont="1" applyFill="1" applyAlignment="1">
      <alignment horizontal="center" wrapText="1"/>
    </xf>
    <xf numFmtId="165" fontId="16" fillId="2" borderId="0" xfId="2" applyFont="1" applyFill="1" applyBorder="1" applyAlignment="1" applyProtection="1">
      <alignment horizontal="center" wrapText="1"/>
    </xf>
    <xf numFmtId="0" fontId="5" fillId="2" borderId="0" xfId="0" applyFont="1" applyFill="1" applyAlignment="1">
      <alignment wrapText="1"/>
    </xf>
    <xf numFmtId="165" fontId="24" fillId="2" borderId="0" xfId="0" applyNumberFormat="1" applyFont="1" applyFill="1" applyAlignment="1">
      <alignment wrapText="1"/>
    </xf>
    <xf numFmtId="165" fontId="7" fillId="2" borderId="0" xfId="0" applyNumberFormat="1" applyFont="1" applyFill="1" applyAlignment="1">
      <alignment wrapText="1"/>
    </xf>
    <xf numFmtId="0" fontId="9" fillId="2" borderId="0" xfId="0" applyFont="1" applyFill="1" applyAlignment="1">
      <alignment wrapText="1"/>
    </xf>
    <xf numFmtId="165" fontId="0" fillId="2" borderId="0" xfId="0" applyNumberFormat="1" applyFill="1"/>
    <xf numFmtId="0" fontId="7" fillId="2" borderId="0" xfId="0" applyFont="1" applyFill="1" applyAlignment="1">
      <alignment horizontal="left" wrapText="1"/>
    </xf>
    <xf numFmtId="165" fontId="12" fillId="2" borderId="0" xfId="0" applyNumberFormat="1" applyFont="1" applyFill="1" applyAlignment="1">
      <alignment wrapText="1"/>
    </xf>
    <xf numFmtId="0" fontId="13" fillId="2" borderId="0" xfId="0" applyFont="1" applyFill="1" applyAlignment="1">
      <alignment wrapText="1"/>
    </xf>
    <xf numFmtId="166" fontId="28" fillId="2" borderId="0" xfId="1" applyFont="1" applyFill="1" applyBorder="1" applyAlignment="1" applyProtection="1">
      <alignment wrapText="1"/>
    </xf>
    <xf numFmtId="0" fontId="8" fillId="3" borderId="4" xfId="0" applyFont="1" applyFill="1" applyBorder="1" applyAlignment="1" applyProtection="1">
      <alignment wrapText="1"/>
      <protection locked="0"/>
    </xf>
    <xf numFmtId="0" fontId="22" fillId="4" borderId="0" xfId="0" applyFont="1" applyFill="1" applyAlignment="1">
      <alignment horizontal="center" wrapText="1"/>
    </xf>
    <xf numFmtId="165" fontId="22" fillId="4" borderId="0" xfId="2" applyFont="1" applyFill="1" applyBorder="1" applyAlignment="1" applyProtection="1">
      <alignment horizontal="center" wrapText="1"/>
    </xf>
    <xf numFmtId="0" fontId="10" fillId="2" borderId="0" xfId="0" applyFont="1" applyFill="1" applyAlignment="1">
      <alignment wrapText="1"/>
    </xf>
    <xf numFmtId="0" fontId="25" fillId="3" borderId="4" xfId="0" applyFont="1" applyFill="1" applyBorder="1" applyAlignment="1" applyProtection="1">
      <alignment wrapText="1"/>
      <protection locked="0"/>
    </xf>
    <xf numFmtId="0" fontId="14" fillId="2" borderId="0" xfId="0" applyFont="1" applyFill="1" applyAlignment="1">
      <alignment horizontal="center" wrapText="1"/>
    </xf>
    <xf numFmtId="0" fontId="17" fillId="2" borderId="0" xfId="0" applyFont="1" applyFill="1" applyAlignment="1">
      <alignment horizontal="center" wrapText="1"/>
    </xf>
    <xf numFmtId="0" fontId="2" fillId="2" borderId="0" xfId="0" applyFont="1" applyFill="1"/>
    <xf numFmtId="39" fontId="8" fillId="2" borderId="0" xfId="1" applyNumberFormat="1" applyFont="1" applyFill="1" applyBorder="1" applyAlignment="1" applyProtection="1">
      <alignment horizontal="center" wrapText="1"/>
    </xf>
    <xf numFmtId="0" fontId="0" fillId="3" borderId="0" xfId="0" applyFill="1"/>
    <xf numFmtId="0" fontId="2" fillId="3" borderId="0" xfId="0" applyFont="1" applyFill="1"/>
    <xf numFmtId="0" fontId="0" fillId="3" borderId="0" xfId="0" applyFill="1" applyAlignment="1">
      <alignment wrapText="1"/>
    </xf>
    <xf numFmtId="165" fontId="0" fillId="3" borderId="0" xfId="0" applyNumberFormat="1" applyFill="1"/>
    <xf numFmtId="39" fontId="8" fillId="2" borderId="0" xfId="1" applyNumberFormat="1" applyFont="1" applyFill="1" applyBorder="1" applyAlignment="1" applyProtection="1">
      <alignment horizontal="left" wrapText="1"/>
    </xf>
    <xf numFmtId="165" fontId="7" fillId="2" borderId="0" xfId="2" applyFont="1" applyFill="1" applyBorder="1" applyAlignment="1" applyProtection="1">
      <alignment wrapText="1"/>
    </xf>
    <xf numFmtId="165" fontId="11" fillId="2" borderId="0" xfId="2" applyFont="1" applyFill="1" applyBorder="1" applyAlignment="1" applyProtection="1">
      <alignment wrapText="1"/>
    </xf>
    <xf numFmtId="167" fontId="33" fillId="0" borderId="0" xfId="0" applyNumberFormat="1" applyFont="1"/>
    <xf numFmtId="0" fontId="33" fillId="0" borderId="0" xfId="0" applyFont="1"/>
    <xf numFmtId="0" fontId="34" fillId="0" borderId="0" xfId="0" applyFont="1" applyAlignment="1">
      <alignment horizontal="left" vertical="top" wrapText="1" indent="1"/>
    </xf>
    <xf numFmtId="0" fontId="33" fillId="0" borderId="0" xfId="0" applyFont="1" applyAlignment="1">
      <alignment horizontal="center" vertical="top" wrapText="1"/>
    </xf>
    <xf numFmtId="0" fontId="34" fillId="0" borderId="0" xfId="0" applyFont="1" applyAlignment="1">
      <alignment horizontal="center" vertical="top" wrapText="1"/>
    </xf>
    <xf numFmtId="164" fontId="35" fillId="0" borderId="0" xfId="0" applyNumberFormat="1" applyFont="1" applyAlignment="1">
      <alignment horizontal="right" vertical="top" wrapText="1"/>
    </xf>
    <xf numFmtId="0" fontId="35" fillId="0" borderId="0" xfId="0" applyFont="1" applyAlignment="1">
      <alignment vertical="top" wrapText="1"/>
    </xf>
    <xf numFmtId="166" fontId="35" fillId="0" borderId="0" xfId="1" applyFont="1" applyFill="1" applyBorder="1" applyAlignment="1">
      <alignment vertical="top" wrapText="1"/>
    </xf>
    <xf numFmtId="0" fontId="33" fillId="0" borderId="0" xfId="0" applyFont="1" applyAlignment="1">
      <alignment horizontal="left" vertical="top" wrapText="1"/>
    </xf>
    <xf numFmtId="168" fontId="35" fillId="0" borderId="0" xfId="0" applyNumberFormat="1" applyFont="1" applyAlignment="1">
      <alignment horizontal="center" vertical="top" wrapText="1"/>
    </xf>
    <xf numFmtId="0" fontId="35" fillId="0" borderId="0" xfId="0" applyFont="1" applyAlignment="1">
      <alignment horizontal="right" vertical="top" wrapText="1"/>
    </xf>
    <xf numFmtId="0" fontId="36" fillId="0" borderId="0" xfId="3" applyFont="1"/>
    <xf numFmtId="0" fontId="37" fillId="3" borderId="0" xfId="0" applyFont="1" applyFill="1" applyAlignment="1">
      <alignment horizontal="center" vertical="center" wrapText="1"/>
    </xf>
    <xf numFmtId="0" fontId="38" fillId="6" borderId="6" xfId="0" applyFont="1" applyFill="1" applyBorder="1" applyAlignment="1">
      <alignment horizontal="center" vertical="center" wrapText="1"/>
    </xf>
    <xf numFmtId="0" fontId="39" fillId="3" borderId="0" xfId="0" applyFont="1" applyFill="1" applyAlignment="1">
      <alignment horizontal="center" vertical="center" wrapText="1"/>
    </xf>
    <xf numFmtId="0" fontId="40" fillId="5" borderId="5" xfId="0" applyFont="1" applyFill="1" applyBorder="1" applyAlignment="1">
      <alignment horizontal="left" vertical="top" wrapText="1"/>
    </xf>
    <xf numFmtId="164" fontId="40" fillId="5" borderId="5" xfId="0" applyNumberFormat="1" applyFont="1" applyFill="1" applyBorder="1" applyAlignment="1">
      <alignment horizontal="right" vertical="top" wrapText="1"/>
    </xf>
    <xf numFmtId="0" fontId="41" fillId="3" borderId="0" xfId="0" applyFont="1" applyFill="1" applyAlignment="1">
      <alignment horizontal="left" vertical="top" wrapText="1"/>
    </xf>
    <xf numFmtId="164" fontId="41" fillId="3" borderId="0" xfId="0" applyNumberFormat="1" applyFont="1" applyFill="1" applyAlignment="1">
      <alignment horizontal="right" vertical="top" wrapText="1"/>
    </xf>
    <xf numFmtId="164" fontId="33" fillId="0" borderId="0" xfId="0" applyNumberFormat="1" applyFont="1"/>
    <xf numFmtId="0" fontId="33" fillId="3" borderId="0" xfId="0" applyFont="1" applyFill="1"/>
    <xf numFmtId="0" fontId="27" fillId="2" borderId="0" xfId="0" applyFont="1" applyFill="1" applyAlignment="1">
      <alignment horizontal="center" vertical="center" wrapText="1"/>
    </xf>
    <xf numFmtId="0" fontId="42" fillId="2" borderId="0" xfId="0" applyFont="1" applyFill="1" applyAlignment="1">
      <alignment vertical="center"/>
    </xf>
    <xf numFmtId="167" fontId="43" fillId="2" borderId="0" xfId="0" applyNumberFormat="1" applyFont="1" applyFill="1" applyAlignment="1">
      <alignment horizontal="center" wrapText="1"/>
    </xf>
    <xf numFmtId="0" fontId="47" fillId="3" borderId="4" xfId="0" applyFont="1" applyFill="1" applyBorder="1" applyAlignment="1" applyProtection="1">
      <alignment wrapText="1"/>
      <protection locked="0"/>
    </xf>
    <xf numFmtId="0" fontId="48" fillId="2" borderId="0" xfId="0" applyFont="1" applyFill="1" applyAlignment="1">
      <alignment horizontal="center" wrapText="1"/>
    </xf>
    <xf numFmtId="0" fontId="31" fillId="7" borderId="0" xfId="3" applyFont="1" applyFill="1" applyProtection="1">
      <protection locked="0"/>
    </xf>
    <xf numFmtId="0" fontId="0" fillId="7" borderId="0" xfId="0" applyFill="1"/>
    <xf numFmtId="0" fontId="49" fillId="3" borderId="0" xfId="0" applyFont="1" applyFill="1"/>
    <xf numFmtId="0" fontId="30" fillId="3" borderId="0" xfId="3" applyFill="1"/>
    <xf numFmtId="165" fontId="16" fillId="0" borderId="0" xfId="2" applyFont="1" applyFill="1" applyBorder="1" applyAlignment="1" applyProtection="1">
      <alignment horizontal="center" wrapText="1"/>
    </xf>
    <xf numFmtId="166" fontId="23" fillId="0" borderId="0" xfId="1" applyFont="1" applyFill="1" applyBorder="1" applyAlignment="1" applyProtection="1">
      <alignment wrapText="1"/>
    </xf>
    <xf numFmtId="165" fontId="7" fillId="0" borderId="0" xfId="2" applyFont="1" applyFill="1" applyBorder="1" applyAlignment="1" applyProtection="1">
      <alignment wrapText="1"/>
    </xf>
    <xf numFmtId="165" fontId="11" fillId="0" borderId="0" xfId="2" applyFont="1" applyFill="1" applyBorder="1" applyAlignment="1" applyProtection="1">
      <alignment wrapText="1"/>
    </xf>
    <xf numFmtId="166" fontId="28" fillId="0" borderId="0" xfId="1" applyFont="1" applyFill="1" applyBorder="1" applyAlignment="1" applyProtection="1">
      <alignment wrapText="1"/>
    </xf>
    <xf numFmtId="0" fontId="30" fillId="0" borderId="0" xfId="3"/>
    <xf numFmtId="39" fontId="33" fillId="0" borderId="0" xfId="1" applyNumberFormat="1" applyFont="1" applyFill="1" applyBorder="1" applyAlignment="1" applyProtection="1">
      <alignment horizontal="left" wrapText="1"/>
    </xf>
    <xf numFmtId="39" fontId="7" fillId="0" borderId="0" xfId="1" applyNumberFormat="1" applyFont="1" applyFill="1" applyBorder="1" applyAlignment="1" applyProtection="1">
      <alignment horizontal="center" wrapText="1"/>
    </xf>
    <xf numFmtId="165" fontId="23" fillId="0" borderId="0" xfId="2" applyFont="1" applyFill="1" applyBorder="1" applyAlignment="1" applyProtection="1">
      <alignment horizontal="center" wrapText="1"/>
    </xf>
    <xf numFmtId="165" fontId="69" fillId="0" borderId="7" xfId="2" applyFont="1" applyFill="1" applyBorder="1" applyAlignment="1" applyProtection="1">
      <alignment vertical="center" wrapText="1"/>
    </xf>
    <xf numFmtId="0" fontId="52" fillId="0" borderId="0" xfId="0" applyFont="1" applyAlignment="1">
      <alignment vertical="center"/>
    </xf>
    <xf numFmtId="0" fontId="53" fillId="0" borderId="0" xfId="0" applyFont="1" applyAlignment="1">
      <alignment vertical="center"/>
    </xf>
    <xf numFmtId="0" fontId="54" fillId="0" borderId="0" xfId="0" applyFont="1" applyAlignment="1">
      <alignment horizontal="left" vertical="center" indent="15"/>
    </xf>
    <xf numFmtId="0" fontId="55" fillId="0" borderId="0" xfId="0" applyFont="1" applyAlignment="1">
      <alignment horizontal="left"/>
    </xf>
    <xf numFmtId="0" fontId="58" fillId="0" borderId="0" xfId="0" applyFont="1" applyAlignment="1">
      <alignment horizontal="center" wrapText="1"/>
    </xf>
    <xf numFmtId="0" fontId="59" fillId="0" borderId="0" xfId="0" applyFont="1" applyAlignment="1">
      <alignment horizontal="center" vertical="center" wrapText="1"/>
    </xf>
    <xf numFmtId="0" fontId="65" fillId="0" borderId="0" xfId="0" applyFont="1" applyAlignment="1">
      <alignment horizontal="center" wrapText="1"/>
    </xf>
    <xf numFmtId="0" fontId="7" fillId="0" borderId="0" xfId="0" applyFont="1" applyAlignment="1">
      <alignment horizontal="center" wrapText="1"/>
    </xf>
    <xf numFmtId="0" fontId="7" fillId="0" borderId="0" xfId="0" applyFont="1" applyAlignment="1">
      <alignment wrapText="1"/>
    </xf>
    <xf numFmtId="0" fontId="60" fillId="0" borderId="0" xfId="0" applyFont="1" applyAlignment="1">
      <alignment horizontal="center" vertical="center" wrapText="1"/>
    </xf>
    <xf numFmtId="0" fontId="60" fillId="0" borderId="0" xfId="0" applyFont="1" applyAlignment="1">
      <alignment vertical="center" wrapText="1"/>
    </xf>
    <xf numFmtId="0" fontId="50" fillId="3" borderId="0" xfId="0" applyFont="1" applyFill="1"/>
    <xf numFmtId="0" fontId="50" fillId="0" borderId="0" xfId="0" applyFont="1"/>
    <xf numFmtId="0" fontId="6" fillId="0" borderId="0" xfId="0" applyFont="1" applyAlignment="1">
      <alignment vertical="center" wrapText="1"/>
    </xf>
    <xf numFmtId="0" fontId="66" fillId="0" borderId="0" xfId="0" applyFont="1" applyAlignment="1">
      <alignment horizontal="left"/>
    </xf>
    <xf numFmtId="0" fontId="67" fillId="0" borderId="0" xfId="0" applyFont="1" applyAlignment="1">
      <alignment horizontal="center" wrapText="1"/>
    </xf>
    <xf numFmtId="0" fontId="58" fillId="0" borderId="0" xfId="0" applyFont="1" applyAlignment="1">
      <alignment horizontal="center"/>
    </xf>
    <xf numFmtId="0" fontId="68" fillId="0" borderId="0" xfId="0" applyFont="1" applyAlignment="1">
      <alignment horizontal="center" wrapText="1"/>
    </xf>
    <xf numFmtId="0" fontId="66" fillId="0" borderId="0" xfId="0" applyFont="1" applyAlignment="1">
      <alignment horizontal="center" wrapText="1"/>
    </xf>
    <xf numFmtId="0" fontId="6" fillId="0" borderId="0" xfId="0" applyFont="1" applyAlignment="1">
      <alignment horizontal="center" wrapText="1"/>
    </xf>
    <xf numFmtId="0" fontId="61" fillId="0" borderId="0" xfId="0" applyFont="1" applyAlignment="1">
      <alignment wrapText="1"/>
    </xf>
    <xf numFmtId="0" fontId="47" fillId="0" borderId="4" xfId="0" applyFont="1" applyBorder="1" applyAlignment="1">
      <alignment wrapText="1"/>
    </xf>
    <xf numFmtId="0" fontId="61" fillId="0" borderId="0" xfId="0" applyFont="1" applyAlignment="1">
      <alignment horizontal="center" wrapText="1"/>
    </xf>
    <xf numFmtId="0" fontId="23" fillId="0" borderId="0" xfId="0" applyFont="1" applyAlignment="1">
      <alignment wrapText="1"/>
    </xf>
    <xf numFmtId="165" fontId="23" fillId="0" borderId="0" xfId="0" applyNumberFormat="1" applyFont="1" applyAlignment="1">
      <alignment wrapText="1"/>
    </xf>
    <xf numFmtId="165" fontId="7" fillId="0" borderId="0" xfId="0" quotePrefix="1" applyNumberFormat="1" applyFont="1" applyAlignment="1">
      <alignment wrapText="1"/>
    </xf>
    <xf numFmtId="0" fontId="10" fillId="0" borderId="0" xfId="0" applyFont="1" applyAlignment="1">
      <alignment wrapText="1"/>
    </xf>
    <xf numFmtId="165" fontId="24" fillId="0" borderId="0" xfId="0" applyNumberFormat="1" applyFont="1" applyAlignment="1">
      <alignment wrapText="1"/>
    </xf>
    <xf numFmtId="165" fontId="7" fillId="0" borderId="0" xfId="0" applyNumberFormat="1" applyFont="1" applyAlignment="1">
      <alignment wrapText="1"/>
    </xf>
    <xf numFmtId="0" fontId="9" fillId="0" borderId="0" xfId="0" applyFont="1" applyAlignment="1">
      <alignment wrapText="1"/>
    </xf>
    <xf numFmtId="165" fontId="0" fillId="0" borderId="0" xfId="0" applyNumberFormat="1"/>
    <xf numFmtId="0" fontId="63" fillId="0" borderId="0" xfId="0" applyFont="1" applyAlignment="1">
      <alignment horizontal="center" wrapText="1"/>
    </xf>
    <xf numFmtId="0" fontId="63" fillId="0" borderId="0" xfId="0" applyFont="1" applyAlignment="1">
      <alignment wrapText="1"/>
    </xf>
    <xf numFmtId="0" fontId="31" fillId="8" borderId="0" xfId="3" applyFont="1" applyFill="1" applyProtection="1"/>
    <xf numFmtId="0" fontId="0" fillId="8" borderId="0" xfId="0" applyFill="1"/>
    <xf numFmtId="0" fontId="58" fillId="0" borderId="7" xfId="0" applyFont="1" applyBorder="1" applyAlignment="1" applyProtection="1">
      <alignment horizontal="center" wrapText="1"/>
      <protection locked="0"/>
    </xf>
    <xf numFmtId="0" fontId="66" fillId="0" borderId="7" xfId="0" applyFont="1" applyBorder="1" applyAlignment="1" applyProtection="1">
      <alignment horizontal="center" wrapText="1"/>
      <protection locked="0"/>
    </xf>
    <xf numFmtId="0" fontId="67" fillId="0" borderId="0" xfId="0" applyFont="1" applyAlignment="1">
      <alignment horizontal="left"/>
    </xf>
    <xf numFmtId="0" fontId="7" fillId="0" borderId="0" xfId="0" applyFont="1" applyAlignment="1">
      <alignment horizontal="left" wrapText="1"/>
    </xf>
    <xf numFmtId="0" fontId="70" fillId="0" borderId="0" xfId="0" applyFont="1" applyAlignment="1">
      <alignment horizontal="center" vertical="center"/>
    </xf>
    <xf numFmtId="0" fontId="23" fillId="0" borderId="0" xfId="0" applyFont="1" applyAlignment="1">
      <alignment horizontal="center" wrapText="1"/>
    </xf>
    <xf numFmtId="0" fontId="62" fillId="0" borderId="0" xfId="0" applyFont="1" applyAlignment="1">
      <alignment horizontal="center" wrapText="1"/>
    </xf>
    <xf numFmtId="165" fontId="12" fillId="0" borderId="0" xfId="0" applyNumberFormat="1" applyFont="1" applyAlignment="1">
      <alignment wrapText="1"/>
    </xf>
    <xf numFmtId="0" fontId="20" fillId="0" borderId="0" xfId="0" applyFont="1"/>
    <xf numFmtId="0" fontId="59" fillId="0" borderId="0" xfId="0" applyFont="1" applyAlignment="1">
      <alignment vertical="center" wrapText="1"/>
    </xf>
    <xf numFmtId="0" fontId="59" fillId="0" borderId="0" xfId="0" applyFont="1" applyAlignment="1">
      <alignment horizontal="center" wrapText="1"/>
    </xf>
    <xf numFmtId="0" fontId="0" fillId="0" borderId="4" xfId="0" applyBorder="1" applyAlignment="1" applyProtection="1">
      <alignment horizontal="center" vertical="center"/>
      <protection locked="0"/>
    </xf>
    <xf numFmtId="165" fontId="28" fillId="0" borderId="0" xfId="2" applyFont="1" applyFill="1" applyBorder="1" applyAlignment="1" applyProtection="1">
      <alignment wrapText="1"/>
    </xf>
    <xf numFmtId="0" fontId="16" fillId="0" borderId="0" xfId="0" applyFont="1" applyAlignment="1">
      <alignment horizontal="right" wrapText="1"/>
    </xf>
    <xf numFmtId="0" fontId="9" fillId="0" borderId="0" xfId="0" applyFont="1" applyAlignment="1">
      <alignment horizontal="center" wrapText="1"/>
    </xf>
    <xf numFmtId="0" fontId="58" fillId="0" borderId="0" xfId="0" applyFont="1" applyAlignment="1">
      <alignment horizontal="left" wrapText="1"/>
    </xf>
    <xf numFmtId="165" fontId="28" fillId="0" borderId="7" xfId="2" applyFont="1" applyFill="1" applyBorder="1" applyAlignment="1" applyProtection="1">
      <alignment wrapText="1"/>
    </xf>
    <xf numFmtId="165" fontId="66" fillId="0" borderId="0" xfId="0" applyNumberFormat="1" applyFont="1" applyAlignment="1">
      <alignment horizontal="center" wrapText="1"/>
    </xf>
    <xf numFmtId="165" fontId="66" fillId="8" borderId="7" xfId="2" applyFont="1" applyFill="1" applyBorder="1" applyAlignment="1" applyProtection="1">
      <alignment horizontal="center" vertical="center" wrapText="1"/>
      <protection locked="0"/>
    </xf>
    <xf numFmtId="0" fontId="45" fillId="0" borderId="0" xfId="0" applyFont="1" applyAlignment="1">
      <alignment horizontal="center" vertical="center" wrapText="1"/>
    </xf>
    <xf numFmtId="167" fontId="73" fillId="0" borderId="0" xfId="0" applyNumberFormat="1" applyFont="1" applyAlignment="1">
      <alignment horizontal="center" wrapText="1"/>
    </xf>
    <xf numFmtId="0" fontId="73" fillId="0" borderId="0" xfId="0" applyFont="1" applyAlignment="1">
      <alignment horizontal="center" wrapText="1"/>
    </xf>
    <xf numFmtId="0" fontId="74" fillId="0" borderId="0" xfId="0" applyFont="1"/>
    <xf numFmtId="0" fontId="75" fillId="0" borderId="0" xfId="0" applyFont="1" applyAlignment="1">
      <alignment horizontal="center" vertical="top" wrapText="1"/>
    </xf>
    <xf numFmtId="0" fontId="6" fillId="0" borderId="0" xfId="0" applyFont="1" applyAlignment="1">
      <alignment horizontal="center" vertical="center" wrapText="1"/>
    </xf>
    <xf numFmtId="0" fontId="0" fillId="3" borderId="10" xfId="0" applyFill="1" applyBorder="1" applyAlignment="1">
      <alignment horizontal="left"/>
    </xf>
    <xf numFmtId="0" fontId="0" fillId="3" borderId="2" xfId="0" applyFill="1" applyBorder="1" applyAlignment="1">
      <alignment horizontal="left"/>
    </xf>
    <xf numFmtId="0" fontId="76" fillId="0" borderId="2" xfId="0" applyFont="1" applyBorder="1" applyAlignment="1">
      <alignment horizontal="left" vertical="center"/>
    </xf>
    <xf numFmtId="0" fontId="77" fillId="3" borderId="2" xfId="0" applyFont="1" applyFill="1" applyBorder="1" applyAlignment="1">
      <alignment horizontal="left"/>
    </xf>
    <xf numFmtId="0" fontId="77" fillId="3" borderId="11" xfId="0" applyFont="1" applyFill="1" applyBorder="1" applyAlignment="1">
      <alignment horizontal="left"/>
    </xf>
    <xf numFmtId="0" fontId="78" fillId="3" borderId="10" xfId="0" applyFont="1" applyFill="1" applyBorder="1"/>
    <xf numFmtId="0" fontId="78" fillId="3" borderId="2" xfId="0" applyFont="1" applyFill="1" applyBorder="1"/>
    <xf numFmtId="0" fontId="78" fillId="3" borderId="11" xfId="0" applyFont="1" applyFill="1" applyBorder="1"/>
    <xf numFmtId="0" fontId="27" fillId="3" borderId="0" xfId="0" applyFont="1" applyFill="1" applyAlignment="1">
      <alignment horizontal="center" vertical="center"/>
    </xf>
    <xf numFmtId="169" fontId="73" fillId="0" borderId="0" xfId="0" applyNumberFormat="1" applyFont="1" applyAlignment="1">
      <alignment horizontal="center" wrapText="1"/>
    </xf>
    <xf numFmtId="0" fontId="74" fillId="0" borderId="0" xfId="0" applyFont="1" applyAlignment="1">
      <alignment horizontal="left"/>
    </xf>
    <xf numFmtId="165" fontId="33" fillId="0" borderId="0" xfId="2" applyFont="1"/>
    <xf numFmtId="170" fontId="33" fillId="0" borderId="0" xfId="0" applyNumberFormat="1" applyFont="1"/>
    <xf numFmtId="166" fontId="82" fillId="0" borderId="0" xfId="1" applyFont="1" applyAlignment="1">
      <alignment vertical="top" wrapText="1"/>
    </xf>
    <xf numFmtId="8" fontId="33" fillId="0" borderId="0" xfId="0" applyNumberFormat="1" applyFont="1"/>
    <xf numFmtId="0" fontId="72" fillId="8" borderId="0" xfId="3" applyFont="1" applyFill="1" applyAlignment="1">
      <alignment horizontal="center"/>
    </xf>
    <xf numFmtId="0" fontId="58" fillId="8" borderId="8" xfId="0" applyFont="1" applyFill="1" applyBorder="1" applyAlignment="1" applyProtection="1">
      <alignment horizontal="center" vertical="center" wrapText="1"/>
      <protection locked="0"/>
    </xf>
    <xf numFmtId="0" fontId="58" fillId="8" borderId="9" xfId="0" applyFont="1" applyFill="1" applyBorder="1" applyAlignment="1" applyProtection="1">
      <alignment horizontal="center" vertical="center" wrapText="1"/>
      <protection locked="0"/>
    </xf>
    <xf numFmtId="0" fontId="0" fillId="0" borderId="0" xfId="0" applyAlignment="1">
      <alignment horizontal="right" vertical="center"/>
    </xf>
    <xf numFmtId="0" fontId="7" fillId="0" borderId="0" xfId="0" applyFont="1" applyAlignment="1">
      <alignment horizontal="center" wrapText="1"/>
    </xf>
    <xf numFmtId="0" fontId="45" fillId="0" borderId="0" xfId="0" applyFont="1" applyAlignment="1">
      <alignment horizontal="center" vertical="center" wrapText="1"/>
    </xf>
    <xf numFmtId="0" fontId="25" fillId="0" borderId="4" xfId="0" applyFont="1" applyBorder="1" applyAlignment="1">
      <alignment horizontal="center" vertical="center" wrapText="1"/>
    </xf>
    <xf numFmtId="0" fontId="56" fillId="0" borderId="0" xfId="0" applyFont="1" applyAlignment="1">
      <alignment horizontal="center" wrapText="1"/>
    </xf>
    <xf numFmtId="0" fontId="58" fillId="0" borderId="0" xfId="0" applyFont="1" applyAlignment="1">
      <alignment horizontal="center" wrapText="1"/>
    </xf>
    <xf numFmtId="0" fontId="59" fillId="0" borderId="0" xfId="0" applyFont="1" applyAlignment="1">
      <alignment horizontal="center" vertical="center" wrapText="1"/>
    </xf>
    <xf numFmtId="0" fontId="2" fillId="0" borderId="0" xfId="0" applyFont="1" applyAlignment="1">
      <alignment horizontal="center" wrapText="1"/>
    </xf>
    <xf numFmtId="0" fontId="3" fillId="0" borderId="0" xfId="0" applyFont="1" applyAlignment="1">
      <alignment horizontal="center" vertical="center" wrapText="1"/>
    </xf>
    <xf numFmtId="0" fontId="66" fillId="0" borderId="0" xfId="0" applyFont="1" applyAlignment="1">
      <alignment horizontal="center" vertical="center" wrapText="1"/>
    </xf>
    <xf numFmtId="0" fontId="71" fillId="8" borderId="0" xfId="0" applyFont="1" applyFill="1" applyAlignment="1">
      <alignment horizontal="center" vertical="center" wrapText="1"/>
    </xf>
    <xf numFmtId="0" fontId="19" fillId="0" borderId="0" xfId="0" applyFont="1" applyAlignment="1">
      <alignment horizontal="center" vertical="center" wrapText="1"/>
    </xf>
    <xf numFmtId="0" fontId="62" fillId="0" borderId="0" xfId="0" applyFont="1" applyAlignment="1">
      <alignment horizontal="center" wrapText="1"/>
    </xf>
    <xf numFmtId="0" fontId="7" fillId="0" borderId="0" xfId="0" applyFont="1" applyAlignment="1">
      <alignment horizontal="left" wrapText="1"/>
    </xf>
    <xf numFmtId="0" fontId="21" fillId="8" borderId="0" xfId="0" applyFont="1" applyFill="1" applyAlignment="1">
      <alignment horizontal="center" wrapText="1"/>
    </xf>
    <xf numFmtId="0" fontId="11" fillId="0" borderId="0" xfId="0" applyFont="1" applyAlignment="1">
      <alignment horizontal="left" vertical="center" wrapText="1"/>
    </xf>
    <xf numFmtId="0" fontId="9" fillId="0" borderId="0" xfId="0" applyFont="1" applyAlignment="1">
      <alignment horizontal="center" wrapText="1"/>
    </xf>
    <xf numFmtId="0" fontId="11" fillId="0" borderId="0" xfId="0" applyFont="1" applyAlignment="1">
      <alignment wrapText="1"/>
    </xf>
    <xf numFmtId="0" fontId="57" fillId="0" borderId="0" xfId="0" applyFont="1" applyAlignment="1">
      <alignment horizontal="center" wrapText="1"/>
    </xf>
    <xf numFmtId="0" fontId="11" fillId="0" borderId="0" xfId="0" applyFont="1" applyAlignment="1">
      <alignment horizontal="center" wrapText="1"/>
    </xf>
    <xf numFmtId="0" fontId="58" fillId="0" borderId="0" xfId="0" applyFont="1" applyAlignment="1">
      <alignment horizontal="left" wrapText="1"/>
    </xf>
    <xf numFmtId="39" fontId="33" fillId="0" borderId="0" xfId="1" applyNumberFormat="1" applyFont="1" applyFill="1" applyBorder="1" applyAlignment="1" applyProtection="1">
      <alignment horizontal="left" wrapText="1"/>
    </xf>
    <xf numFmtId="0" fontId="60" fillId="0" borderId="0" xfId="0" applyFont="1" applyAlignment="1">
      <alignment horizontal="center" vertical="center" wrapText="1"/>
    </xf>
    <xf numFmtId="0" fontId="64" fillId="0" borderId="0" xfId="0" applyFont="1" applyAlignment="1">
      <alignment horizontal="center" wrapText="1"/>
    </xf>
    <xf numFmtId="0" fontId="79" fillId="0" borderId="3" xfId="0" applyFont="1" applyBorder="1" applyAlignment="1">
      <alignment vertical="center" wrapText="1"/>
    </xf>
    <xf numFmtId="0" fontId="79" fillId="0" borderId="0" xfId="0" applyFont="1" applyAlignment="1">
      <alignment vertical="center" wrapText="1"/>
    </xf>
    <xf numFmtId="0" fontId="79" fillId="0" borderId="12" xfId="0" applyFont="1" applyBorder="1" applyAlignment="1">
      <alignment vertical="center" wrapText="1"/>
    </xf>
    <xf numFmtId="0" fontId="79" fillId="0" borderId="13" xfId="0" applyFont="1" applyBorder="1" applyAlignment="1">
      <alignment vertical="center" wrapText="1"/>
    </xf>
    <xf numFmtId="0" fontId="79" fillId="0" borderId="1" xfId="0" applyFont="1" applyBorder="1" applyAlignment="1">
      <alignment vertical="center" wrapText="1"/>
    </xf>
    <xf numFmtId="0" fontId="79" fillId="0" borderId="14" xfId="0" applyFont="1" applyBorder="1" applyAlignment="1">
      <alignment vertical="center" wrapText="1"/>
    </xf>
    <xf numFmtId="0" fontId="30" fillId="0" borderId="0" xfId="3" applyAlignment="1">
      <alignment horizontal="center" wrapText="1"/>
    </xf>
    <xf numFmtId="0" fontId="81" fillId="0" borderId="2" xfId="0" applyFont="1" applyBorder="1" applyAlignment="1">
      <alignment horizontal="center"/>
    </xf>
    <xf numFmtId="0" fontId="0" fillId="0" borderId="3" xfId="0" applyBorder="1" applyAlignment="1">
      <alignment wrapText="1"/>
    </xf>
    <xf numFmtId="0" fontId="0" fillId="0" borderId="0" xfId="0" applyAlignment="1">
      <alignment wrapText="1"/>
    </xf>
    <xf numFmtId="0" fontId="0" fillId="0" borderId="12" xfId="0" applyBorder="1" applyAlignment="1">
      <alignment wrapText="1"/>
    </xf>
    <xf numFmtId="0" fontId="0" fillId="0" borderId="13" xfId="0" applyBorder="1" applyAlignment="1">
      <alignment wrapText="1"/>
    </xf>
    <xf numFmtId="0" fontId="0" fillId="0" borderId="1" xfId="0" applyBorder="1" applyAlignment="1">
      <alignment wrapText="1"/>
    </xf>
    <xf numFmtId="0" fontId="0" fillId="0" borderId="14" xfId="0" applyBorder="1" applyAlignment="1">
      <alignment wrapText="1"/>
    </xf>
    <xf numFmtId="0" fontId="6" fillId="2" borderId="0" xfId="0" applyFont="1" applyFill="1" applyAlignment="1">
      <alignment horizontal="center" vertical="center" wrapText="1"/>
    </xf>
    <xf numFmtId="0" fontId="8" fillId="2" borderId="0" xfId="0" applyFont="1" applyFill="1" applyAlignment="1">
      <alignment horizontal="center" wrapText="1"/>
    </xf>
    <xf numFmtId="0" fontId="15" fillId="2" borderId="0" xfId="0" applyFont="1" applyFill="1" applyAlignment="1">
      <alignment horizontal="center" vertical="center" wrapText="1"/>
    </xf>
    <xf numFmtId="0" fontId="29" fillId="2" borderId="2" xfId="0" applyFont="1" applyFill="1" applyBorder="1" applyAlignment="1">
      <alignment horizontal="center" wrapText="1"/>
    </xf>
    <xf numFmtId="0" fontId="7" fillId="2" borderId="0" xfId="0" applyFont="1" applyFill="1" applyAlignment="1">
      <alignment horizontal="left" wrapText="1"/>
    </xf>
    <xf numFmtId="0" fontId="29" fillId="2" borderId="0" xfId="0" applyFont="1" applyFill="1" applyAlignment="1">
      <alignment horizontal="center" wrapText="1"/>
    </xf>
    <xf numFmtId="0" fontId="19" fillId="2" borderId="0" xfId="0" applyFont="1" applyFill="1" applyAlignment="1">
      <alignment horizontal="center" vertical="center" wrapText="1"/>
    </xf>
    <xf numFmtId="0" fontId="14" fillId="2" borderId="0" xfId="0" applyFont="1" applyFill="1" applyAlignment="1">
      <alignment horizontal="center" wrapText="1"/>
    </xf>
    <xf numFmtId="0" fontId="17" fillId="2" borderId="0" xfId="0" applyFont="1" applyFill="1" applyAlignment="1">
      <alignment horizontal="center" wrapText="1"/>
    </xf>
    <xf numFmtId="39" fontId="8" fillId="2" borderId="0" xfId="1" applyNumberFormat="1" applyFont="1" applyFill="1" applyBorder="1" applyAlignment="1" applyProtection="1">
      <alignment horizontal="left" wrapText="1"/>
    </xf>
    <xf numFmtId="0" fontId="0" fillId="2" borderId="0" xfId="0" applyFill="1" applyAlignment="1">
      <alignment horizontal="center"/>
    </xf>
    <xf numFmtId="0" fontId="2" fillId="2" borderId="3" xfId="0" applyFont="1" applyFill="1" applyBorder="1" applyAlignment="1">
      <alignment horizontal="center" wrapText="1"/>
    </xf>
    <xf numFmtId="0" fontId="2" fillId="2" borderId="0" xfId="0" applyFont="1" applyFill="1" applyAlignment="1">
      <alignment horizontal="center" wrapText="1"/>
    </xf>
    <xf numFmtId="0" fontId="3" fillId="2" borderId="3" xfId="0" applyFont="1" applyFill="1" applyBorder="1" applyAlignment="1">
      <alignment horizontal="center" wrapText="1"/>
    </xf>
    <xf numFmtId="0" fontId="3" fillId="2" borderId="0" xfId="0" applyFont="1" applyFill="1" applyAlignment="1">
      <alignment horizontal="center" wrapText="1"/>
    </xf>
    <xf numFmtId="0" fontId="4" fillId="2" borderId="0" xfId="0" applyFont="1" applyFill="1" applyAlignment="1">
      <alignment horizontal="center" wrapText="1"/>
    </xf>
    <xf numFmtId="0" fontId="29" fillId="2" borderId="1" xfId="0" applyFont="1" applyFill="1" applyBorder="1" applyAlignment="1">
      <alignment horizontal="center" wrapText="1"/>
    </xf>
    <xf numFmtId="0" fontId="45" fillId="2" borderId="0" xfId="0" applyFont="1" applyFill="1" applyAlignment="1">
      <alignment horizontal="center" vertical="center" wrapText="1"/>
    </xf>
    <xf numFmtId="0" fontId="7" fillId="2" borderId="0" xfId="0" applyFont="1" applyFill="1" applyAlignment="1">
      <alignment horizontal="center" wrapText="1"/>
    </xf>
    <xf numFmtId="0" fontId="26" fillId="3" borderId="4" xfId="0" applyFont="1" applyFill="1" applyBorder="1" applyAlignment="1" applyProtection="1">
      <alignment horizontal="center" wrapText="1"/>
      <protection locked="0"/>
    </xf>
    <xf numFmtId="0" fontId="21" fillId="7" borderId="0" xfId="0" applyFont="1" applyFill="1" applyAlignment="1">
      <alignment horizontal="center" wrapText="1"/>
    </xf>
    <xf numFmtId="0" fontId="32" fillId="7" borderId="0" xfId="0" applyFont="1" applyFill="1" applyAlignment="1">
      <alignment horizontal="center" vertical="center" wrapText="1"/>
    </xf>
    <xf numFmtId="0" fontId="44" fillId="2" borderId="2" xfId="0" applyFont="1" applyFill="1" applyBorder="1" applyAlignment="1">
      <alignment horizontal="center" wrapText="1"/>
    </xf>
    <xf numFmtId="0" fontId="7" fillId="2" borderId="0" xfId="0" applyFont="1" applyFill="1" applyAlignment="1">
      <alignment wrapText="1"/>
    </xf>
    <xf numFmtId="0" fontId="37" fillId="3" borderId="0" xfId="0" applyFont="1" applyFill="1" applyAlignment="1">
      <alignment horizontal="center" vertical="center" wrapText="1"/>
    </xf>
    <xf numFmtId="0" fontId="34" fillId="0" borderId="0" xfId="0" applyFont="1" applyAlignment="1">
      <alignment horizontal="left" vertical="top" wrapText="1" indent="17"/>
    </xf>
    <xf numFmtId="0" fontId="34" fillId="0" borderId="0" xfId="0" applyFont="1" applyAlignment="1">
      <alignment horizontal="center" wrapText="1"/>
    </xf>
    <xf numFmtId="0" fontId="34" fillId="0" borderId="0" xfId="0" applyFont="1" applyAlignment="1">
      <alignment horizontal="left" vertical="top" wrapText="1" indent="2"/>
    </xf>
    <xf numFmtId="0" fontId="33" fillId="3" borderId="0" xfId="0" applyFont="1" applyFill="1" applyAlignment="1">
      <alignment horizontal="left" vertical="center"/>
    </xf>
    <xf numFmtId="0" fontId="33" fillId="3" borderId="0" xfId="0" applyFont="1" applyFill="1"/>
    <xf numFmtId="0" fontId="35" fillId="0" borderId="0" xfId="0" applyFont="1" applyAlignment="1">
      <alignment horizontal="left" vertical="top" wrapText="1"/>
    </xf>
    <xf numFmtId="0" fontId="34" fillId="0" borderId="0" xfId="0" applyFont="1" applyAlignment="1">
      <alignment horizontal="left" wrapText="1" indent="2"/>
    </xf>
  </cellXfs>
  <cellStyles count="4">
    <cellStyle name="Lien hypertexte" xfId="3" builtinId="8"/>
    <cellStyle name="Milliers" xfId="1" builtinId="3"/>
    <cellStyle name="Monétaire" xfId="2" builtinId="4"/>
    <cellStyle name="Normal" xfId="0" builtinId="0"/>
  </cellStyles>
  <dxfs count="3">
    <dxf>
      <font>
        <u val="double"/>
      </font>
      <fill>
        <patternFill>
          <bgColor theme="0"/>
        </patternFill>
      </fill>
      <border>
        <left style="thin">
          <color auto="1"/>
        </left>
        <right style="thin">
          <color auto="1"/>
        </right>
        <top style="thin">
          <color auto="1"/>
        </top>
        <bottom style="thin">
          <color auto="1"/>
        </bottom>
        <vertical/>
        <horizontal/>
      </border>
    </dxf>
    <dxf>
      <font>
        <u val="double"/>
      </font>
      <fill>
        <patternFill>
          <bgColor theme="0"/>
        </patternFill>
      </fill>
    </dxf>
    <dxf>
      <font>
        <u val="double"/>
      </font>
      <fill>
        <patternFill>
          <bgColor theme="0"/>
        </patternFill>
      </fill>
    </dxf>
  </dxfs>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7</xdr:col>
      <xdr:colOff>536475</xdr:colOff>
      <xdr:row>6</xdr:row>
      <xdr:rowOff>123825</xdr:rowOff>
    </xdr:from>
    <xdr:to>
      <xdr:col>9</xdr:col>
      <xdr:colOff>0</xdr:colOff>
      <xdr:row>10</xdr:row>
      <xdr:rowOff>17145</xdr:rowOff>
    </xdr:to>
    <xdr:pic>
      <xdr:nvPicPr>
        <xdr:cNvPr id="7" name="Imag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37100" y="1695450"/>
          <a:ext cx="1397100" cy="1038225"/>
        </a:xfrm>
        <a:prstGeom prst="rect">
          <a:avLst/>
        </a:prstGeom>
      </xdr:spPr>
    </xdr:pic>
    <xdr:clientData/>
  </xdr:twoCellAnchor>
  <xdr:twoCellAnchor>
    <xdr:from>
      <xdr:col>0</xdr:col>
      <xdr:colOff>6350</xdr:colOff>
      <xdr:row>4</xdr:row>
      <xdr:rowOff>92710</xdr:rowOff>
    </xdr:from>
    <xdr:to>
      <xdr:col>9</xdr:col>
      <xdr:colOff>0</xdr:colOff>
      <xdr:row>4</xdr:row>
      <xdr:rowOff>107950</xdr:rowOff>
    </xdr:to>
    <xdr:cxnSp macro="">
      <xdr:nvCxnSpPr>
        <xdr:cNvPr id="2" name="Connecteur droit 1">
          <a:extLst>
            <a:ext uri="{FF2B5EF4-FFF2-40B4-BE49-F238E27FC236}">
              <a16:creationId xmlns:a16="http://schemas.microsoft.com/office/drawing/2014/main" id="{00000000-0008-0000-0000-000002000000}"/>
            </a:ext>
          </a:extLst>
        </xdr:cNvPr>
        <xdr:cNvCxnSpPr/>
      </xdr:nvCxnSpPr>
      <xdr:spPr>
        <a:xfrm>
          <a:off x="6350" y="1242060"/>
          <a:ext cx="7137400" cy="15240"/>
        </a:xfrm>
        <a:prstGeom prst="line">
          <a:avLst/>
        </a:prstGeom>
        <a:ln w="57150">
          <a:solidFill>
            <a:srgbClr val="818EA3"/>
          </a:solidFill>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2</xdr:col>
      <xdr:colOff>292100</xdr:colOff>
      <xdr:row>0</xdr:row>
      <xdr:rowOff>57150</xdr:rowOff>
    </xdr:from>
    <xdr:to>
      <xdr:col>2</xdr:col>
      <xdr:colOff>1530350</xdr:colOff>
      <xdr:row>3</xdr:row>
      <xdr:rowOff>0</xdr:rowOff>
    </xdr:to>
    <xdr:grpSp>
      <xdr:nvGrpSpPr>
        <xdr:cNvPr id="4" name="Groupe 3">
          <a:extLst>
            <a:ext uri="{FF2B5EF4-FFF2-40B4-BE49-F238E27FC236}">
              <a16:creationId xmlns:a16="http://schemas.microsoft.com/office/drawing/2014/main" id="{00000000-0008-0000-0000-000004000000}"/>
            </a:ext>
          </a:extLst>
        </xdr:cNvPr>
        <xdr:cNvGrpSpPr/>
      </xdr:nvGrpSpPr>
      <xdr:grpSpPr>
        <a:xfrm>
          <a:off x="840740" y="53340"/>
          <a:ext cx="1243965" cy="908685"/>
          <a:chOff x="0" y="0"/>
          <a:chExt cx="1536700" cy="914400"/>
        </a:xfrm>
      </xdr:grpSpPr>
      <xdr:pic>
        <xdr:nvPicPr>
          <xdr:cNvPr id="5" name="Image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1936" b="6197"/>
          <a:stretch/>
        </xdr:blipFill>
        <xdr:spPr bwMode="auto">
          <a:xfrm>
            <a:off x="0" y="0"/>
            <a:ext cx="1415415" cy="914400"/>
          </a:xfrm>
          <a:prstGeom prst="rect">
            <a:avLst/>
          </a:prstGeom>
          <a:ln>
            <a:noFill/>
          </a:ln>
          <a:extLst>
            <a:ext uri="{53640926-AAD7-44D8-BBD7-CCE9431645EC}">
              <a14:shadowObscured xmlns:a14="http://schemas.microsoft.com/office/drawing/2010/main"/>
            </a:ext>
          </a:extLst>
        </xdr:spPr>
      </xdr:pic>
      <xdr:cxnSp macro="">
        <xdr:nvCxnSpPr>
          <xdr:cNvPr id="6" name="Connecteur droit 5">
            <a:extLst>
              <a:ext uri="{FF2B5EF4-FFF2-40B4-BE49-F238E27FC236}">
                <a16:creationId xmlns:a16="http://schemas.microsoft.com/office/drawing/2014/main" id="{00000000-0008-0000-0000-000006000000}"/>
              </a:ext>
            </a:extLst>
          </xdr:cNvPr>
          <xdr:cNvCxnSpPr/>
        </xdr:nvCxnSpPr>
        <xdr:spPr>
          <a:xfrm flipH="1">
            <a:off x="1238250" y="76200"/>
            <a:ext cx="298450" cy="577850"/>
          </a:xfrm>
          <a:prstGeom prst="line">
            <a:avLst/>
          </a:prstGeom>
          <a:ln w="19050">
            <a:solidFill>
              <a:srgbClr val="818EA3"/>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9525</xdr:colOff>
      <xdr:row>11</xdr:row>
      <xdr:rowOff>152400</xdr:rowOff>
    </xdr:from>
    <xdr:to>
      <xdr:col>9</xdr:col>
      <xdr:colOff>12700</xdr:colOff>
      <xdr:row>11</xdr:row>
      <xdr:rowOff>167640</xdr:rowOff>
    </xdr:to>
    <xdr:cxnSp macro="">
      <xdr:nvCxnSpPr>
        <xdr:cNvPr id="9" name="Connecteur droit 8">
          <a:extLst>
            <a:ext uri="{FF2B5EF4-FFF2-40B4-BE49-F238E27FC236}">
              <a16:creationId xmlns:a16="http://schemas.microsoft.com/office/drawing/2014/main" id="{00000000-0008-0000-0000-000009000000}"/>
            </a:ext>
          </a:extLst>
        </xdr:cNvPr>
        <xdr:cNvCxnSpPr/>
      </xdr:nvCxnSpPr>
      <xdr:spPr>
        <a:xfrm>
          <a:off x="9525" y="2867025"/>
          <a:ext cx="7385050" cy="15240"/>
        </a:xfrm>
        <a:prstGeom prst="line">
          <a:avLst/>
        </a:prstGeom>
        <a:ln w="57150">
          <a:solidFill>
            <a:srgbClr val="818EA3"/>
          </a:solidFill>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0</xdr:col>
      <xdr:colOff>12700</xdr:colOff>
      <xdr:row>25</xdr:row>
      <xdr:rowOff>241300</xdr:rowOff>
    </xdr:from>
    <xdr:to>
      <xdr:col>9</xdr:col>
      <xdr:colOff>0</xdr:colOff>
      <xdr:row>25</xdr:row>
      <xdr:rowOff>256540</xdr:rowOff>
    </xdr:to>
    <xdr:cxnSp macro="">
      <xdr:nvCxnSpPr>
        <xdr:cNvPr id="11" name="Connecteur droit 10">
          <a:extLst>
            <a:ext uri="{FF2B5EF4-FFF2-40B4-BE49-F238E27FC236}">
              <a16:creationId xmlns:a16="http://schemas.microsoft.com/office/drawing/2014/main" id="{00000000-0008-0000-0000-00000B000000}"/>
            </a:ext>
          </a:extLst>
        </xdr:cNvPr>
        <xdr:cNvCxnSpPr/>
      </xdr:nvCxnSpPr>
      <xdr:spPr>
        <a:xfrm>
          <a:off x="12700" y="6032500"/>
          <a:ext cx="6921500" cy="15240"/>
        </a:xfrm>
        <a:prstGeom prst="line">
          <a:avLst/>
        </a:prstGeom>
        <a:ln w="57150">
          <a:solidFill>
            <a:srgbClr val="818EA3"/>
          </a:solidFill>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0</xdr:col>
      <xdr:colOff>73025</xdr:colOff>
      <xdr:row>46</xdr:row>
      <xdr:rowOff>168910</xdr:rowOff>
    </xdr:from>
    <xdr:to>
      <xdr:col>9</xdr:col>
      <xdr:colOff>66675</xdr:colOff>
      <xdr:row>47</xdr:row>
      <xdr:rowOff>3175</xdr:rowOff>
    </xdr:to>
    <xdr:cxnSp macro="">
      <xdr:nvCxnSpPr>
        <xdr:cNvPr id="12" name="Connecteur droit 11">
          <a:extLst>
            <a:ext uri="{FF2B5EF4-FFF2-40B4-BE49-F238E27FC236}">
              <a16:creationId xmlns:a16="http://schemas.microsoft.com/office/drawing/2014/main" id="{00000000-0008-0000-0000-00000C000000}"/>
            </a:ext>
          </a:extLst>
        </xdr:cNvPr>
        <xdr:cNvCxnSpPr/>
      </xdr:nvCxnSpPr>
      <xdr:spPr>
        <a:xfrm>
          <a:off x="73025" y="9189085"/>
          <a:ext cx="6927850" cy="15240"/>
        </a:xfrm>
        <a:prstGeom prst="line">
          <a:avLst/>
        </a:prstGeom>
        <a:ln w="57150">
          <a:solidFill>
            <a:srgbClr val="818EA3"/>
          </a:solidFill>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0</xdr:col>
      <xdr:colOff>15240</xdr:colOff>
      <xdr:row>71</xdr:row>
      <xdr:rowOff>171450</xdr:rowOff>
    </xdr:from>
    <xdr:to>
      <xdr:col>8</xdr:col>
      <xdr:colOff>1139825</xdr:colOff>
      <xdr:row>71</xdr:row>
      <xdr:rowOff>171450</xdr:rowOff>
    </xdr:to>
    <xdr:cxnSp macro="">
      <xdr:nvCxnSpPr>
        <xdr:cNvPr id="8" name="Connecteur droit 7">
          <a:extLst>
            <a:ext uri="{FF2B5EF4-FFF2-40B4-BE49-F238E27FC236}">
              <a16:creationId xmlns:a16="http://schemas.microsoft.com/office/drawing/2014/main" id="{6B88AC09-35E1-44CC-9C67-240183A372D9}"/>
            </a:ext>
          </a:extLst>
        </xdr:cNvPr>
        <xdr:cNvCxnSpPr/>
      </xdr:nvCxnSpPr>
      <xdr:spPr>
        <a:xfrm>
          <a:off x="15240" y="7839075"/>
          <a:ext cx="7115810" cy="0"/>
        </a:xfrm>
        <a:prstGeom prst="line">
          <a:avLst/>
        </a:prstGeom>
        <a:ln w="57150">
          <a:solidFill>
            <a:srgbClr val="818EA3"/>
          </a:solidFill>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0</xdr:col>
      <xdr:colOff>0</xdr:colOff>
      <xdr:row>17</xdr:row>
      <xdr:rowOff>85725</xdr:rowOff>
    </xdr:from>
    <xdr:to>
      <xdr:col>8</xdr:col>
      <xdr:colOff>1101725</xdr:colOff>
      <xdr:row>17</xdr:row>
      <xdr:rowOff>104775</xdr:rowOff>
    </xdr:to>
    <xdr:cxnSp macro="">
      <xdr:nvCxnSpPr>
        <xdr:cNvPr id="10" name="Connecteur droit 9">
          <a:extLst>
            <a:ext uri="{FF2B5EF4-FFF2-40B4-BE49-F238E27FC236}">
              <a16:creationId xmlns:a16="http://schemas.microsoft.com/office/drawing/2014/main" id="{5A901A0C-2A1C-42BE-9316-ECC47CFA0FBD}"/>
            </a:ext>
          </a:extLst>
        </xdr:cNvPr>
        <xdr:cNvCxnSpPr/>
      </xdr:nvCxnSpPr>
      <xdr:spPr>
        <a:xfrm>
          <a:off x="0" y="4324350"/>
          <a:ext cx="7092950" cy="19050"/>
        </a:xfrm>
        <a:prstGeom prst="line">
          <a:avLst/>
        </a:prstGeom>
        <a:ln w="57150">
          <a:solidFill>
            <a:srgbClr val="818EA3"/>
          </a:solidFill>
        </a:ln>
      </xdr:spPr>
      <xdr:style>
        <a:lnRef idx="3">
          <a:schemeClr val="accent1"/>
        </a:lnRef>
        <a:fillRef idx="0">
          <a:schemeClr val="accent1"/>
        </a:fillRef>
        <a:effectRef idx="2">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222250</xdr:colOff>
      <xdr:row>38</xdr:row>
      <xdr:rowOff>120650</xdr:rowOff>
    </xdr:from>
    <xdr:to>
      <xdr:col>2</xdr:col>
      <xdr:colOff>1028700</xdr:colOff>
      <xdr:row>38</xdr:row>
      <xdr:rowOff>133350</xdr:rowOff>
    </xdr:to>
    <xdr:cxnSp macro="">
      <xdr:nvCxnSpPr>
        <xdr:cNvPr id="2" name="Connecteur droit avec flèche 1">
          <a:extLst>
            <a:ext uri="{FF2B5EF4-FFF2-40B4-BE49-F238E27FC236}">
              <a16:creationId xmlns:a16="http://schemas.microsoft.com/office/drawing/2014/main" id="{0B970AEB-AFD5-47F1-A185-8E346EBF1301}"/>
            </a:ext>
          </a:extLst>
        </xdr:cNvPr>
        <xdr:cNvCxnSpPr/>
      </xdr:nvCxnSpPr>
      <xdr:spPr>
        <a:xfrm flipH="1" flipV="1">
          <a:off x="755650" y="6000750"/>
          <a:ext cx="806450" cy="0"/>
        </a:xfrm>
        <a:prstGeom prst="straightConnector1">
          <a:avLst/>
        </a:prstGeom>
        <a:ln>
          <a:tailEnd type="triangle"/>
        </a:ln>
      </xdr:spPr>
      <xdr:style>
        <a:lnRef idx="1">
          <a:schemeClr val="accent5"/>
        </a:lnRef>
        <a:fillRef idx="0">
          <a:schemeClr val="accent5"/>
        </a:fillRef>
        <a:effectRef idx="0">
          <a:schemeClr val="accent5"/>
        </a:effectRef>
        <a:fontRef idx="minor">
          <a:schemeClr val="tx1"/>
        </a:fontRef>
      </xdr:style>
    </xdr:cxnSp>
    <xdr:clientData/>
  </xdr:twoCellAnchor>
  <xdr:twoCellAnchor editAs="oneCell">
    <xdr:from>
      <xdr:col>7</xdr:col>
      <xdr:colOff>536475</xdr:colOff>
      <xdr:row>6</xdr:row>
      <xdr:rowOff>123825</xdr:rowOff>
    </xdr:from>
    <xdr:to>
      <xdr:col>9</xdr:col>
      <xdr:colOff>0</xdr:colOff>
      <xdr:row>10</xdr:row>
      <xdr:rowOff>24765</xdr:rowOff>
    </xdr:to>
    <xdr:pic>
      <xdr:nvPicPr>
        <xdr:cNvPr id="3" name="Image 2">
          <a:extLst>
            <a:ext uri="{FF2B5EF4-FFF2-40B4-BE49-F238E27FC236}">
              <a16:creationId xmlns:a16="http://schemas.microsoft.com/office/drawing/2014/main" id="{14E18621-4896-4515-B01C-851FCE6A8F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37100" y="1657350"/>
          <a:ext cx="1397100" cy="1038225"/>
        </a:xfrm>
        <a:prstGeom prst="rect">
          <a:avLst/>
        </a:prstGeom>
      </xdr:spPr>
    </xdr:pic>
    <xdr:clientData/>
  </xdr:twoCellAnchor>
  <xdr:twoCellAnchor>
    <xdr:from>
      <xdr:col>0</xdr:col>
      <xdr:colOff>6350</xdr:colOff>
      <xdr:row>4</xdr:row>
      <xdr:rowOff>92710</xdr:rowOff>
    </xdr:from>
    <xdr:to>
      <xdr:col>9</xdr:col>
      <xdr:colOff>0</xdr:colOff>
      <xdr:row>4</xdr:row>
      <xdr:rowOff>107950</xdr:rowOff>
    </xdr:to>
    <xdr:cxnSp macro="">
      <xdr:nvCxnSpPr>
        <xdr:cNvPr id="4" name="Connecteur droit 3">
          <a:extLst>
            <a:ext uri="{FF2B5EF4-FFF2-40B4-BE49-F238E27FC236}">
              <a16:creationId xmlns:a16="http://schemas.microsoft.com/office/drawing/2014/main" id="{E6290FA2-EA38-475D-8761-3F4E6EBF553E}"/>
            </a:ext>
          </a:extLst>
        </xdr:cNvPr>
        <xdr:cNvCxnSpPr/>
      </xdr:nvCxnSpPr>
      <xdr:spPr>
        <a:xfrm>
          <a:off x="6350" y="1235710"/>
          <a:ext cx="6927850" cy="15240"/>
        </a:xfrm>
        <a:prstGeom prst="line">
          <a:avLst/>
        </a:prstGeom>
        <a:ln w="57150">
          <a:solidFill>
            <a:srgbClr val="818EA3"/>
          </a:solidFill>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2</xdr:col>
      <xdr:colOff>292100</xdr:colOff>
      <xdr:row>0</xdr:row>
      <xdr:rowOff>57150</xdr:rowOff>
    </xdr:from>
    <xdr:to>
      <xdr:col>2</xdr:col>
      <xdr:colOff>1492250</xdr:colOff>
      <xdr:row>3</xdr:row>
      <xdr:rowOff>0</xdr:rowOff>
    </xdr:to>
    <xdr:grpSp>
      <xdr:nvGrpSpPr>
        <xdr:cNvPr id="5" name="Groupe 4">
          <a:extLst>
            <a:ext uri="{FF2B5EF4-FFF2-40B4-BE49-F238E27FC236}">
              <a16:creationId xmlns:a16="http://schemas.microsoft.com/office/drawing/2014/main" id="{A4FF44F5-435C-42FC-90B4-F81B8DC3F4F1}"/>
            </a:ext>
          </a:extLst>
        </xdr:cNvPr>
        <xdr:cNvGrpSpPr/>
      </xdr:nvGrpSpPr>
      <xdr:grpSpPr>
        <a:xfrm>
          <a:off x="840740" y="53340"/>
          <a:ext cx="1205865" cy="908685"/>
          <a:chOff x="0" y="0"/>
          <a:chExt cx="1536700" cy="914400"/>
        </a:xfrm>
      </xdr:grpSpPr>
      <xdr:pic>
        <xdr:nvPicPr>
          <xdr:cNvPr id="6" name="Image 5">
            <a:extLst>
              <a:ext uri="{FF2B5EF4-FFF2-40B4-BE49-F238E27FC236}">
                <a16:creationId xmlns:a16="http://schemas.microsoft.com/office/drawing/2014/main" id="{BD4FBC6A-F71D-C6D1-DE54-2E83199BDDE3}"/>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1936" b="6197"/>
          <a:stretch/>
        </xdr:blipFill>
        <xdr:spPr bwMode="auto">
          <a:xfrm>
            <a:off x="0" y="0"/>
            <a:ext cx="1415415" cy="914400"/>
          </a:xfrm>
          <a:prstGeom prst="rect">
            <a:avLst/>
          </a:prstGeom>
          <a:ln>
            <a:noFill/>
          </a:ln>
          <a:extLst>
            <a:ext uri="{53640926-AAD7-44D8-BBD7-CCE9431645EC}">
              <a14:shadowObscured xmlns:a14="http://schemas.microsoft.com/office/drawing/2010/main"/>
            </a:ext>
          </a:extLst>
        </xdr:spPr>
      </xdr:pic>
      <xdr:cxnSp macro="">
        <xdr:nvCxnSpPr>
          <xdr:cNvPr id="7" name="Connecteur droit 6">
            <a:extLst>
              <a:ext uri="{FF2B5EF4-FFF2-40B4-BE49-F238E27FC236}">
                <a16:creationId xmlns:a16="http://schemas.microsoft.com/office/drawing/2014/main" id="{BFDBE652-3040-9F86-17C0-BC5BF501E47F}"/>
              </a:ext>
            </a:extLst>
          </xdr:cNvPr>
          <xdr:cNvCxnSpPr/>
        </xdr:nvCxnSpPr>
        <xdr:spPr>
          <a:xfrm flipH="1">
            <a:off x="1238250" y="76200"/>
            <a:ext cx="298450" cy="577850"/>
          </a:xfrm>
          <a:prstGeom prst="line">
            <a:avLst/>
          </a:prstGeom>
          <a:ln w="19050">
            <a:solidFill>
              <a:srgbClr val="818EA3"/>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9525</xdr:colOff>
      <xdr:row>11</xdr:row>
      <xdr:rowOff>152400</xdr:rowOff>
    </xdr:from>
    <xdr:to>
      <xdr:col>9</xdr:col>
      <xdr:colOff>12700</xdr:colOff>
      <xdr:row>11</xdr:row>
      <xdr:rowOff>167640</xdr:rowOff>
    </xdr:to>
    <xdr:cxnSp macro="">
      <xdr:nvCxnSpPr>
        <xdr:cNvPr id="8" name="Connecteur droit 7">
          <a:extLst>
            <a:ext uri="{FF2B5EF4-FFF2-40B4-BE49-F238E27FC236}">
              <a16:creationId xmlns:a16="http://schemas.microsoft.com/office/drawing/2014/main" id="{2FF894A5-8E3B-459A-9956-61540937EF87}"/>
            </a:ext>
          </a:extLst>
        </xdr:cNvPr>
        <xdr:cNvCxnSpPr/>
      </xdr:nvCxnSpPr>
      <xdr:spPr>
        <a:xfrm>
          <a:off x="9525" y="3019425"/>
          <a:ext cx="6937375" cy="15240"/>
        </a:xfrm>
        <a:prstGeom prst="line">
          <a:avLst/>
        </a:prstGeom>
        <a:ln w="57150">
          <a:solidFill>
            <a:srgbClr val="818EA3"/>
          </a:solidFill>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0</xdr:col>
      <xdr:colOff>12700</xdr:colOff>
      <xdr:row>25</xdr:row>
      <xdr:rowOff>241300</xdr:rowOff>
    </xdr:from>
    <xdr:to>
      <xdr:col>9</xdr:col>
      <xdr:colOff>0</xdr:colOff>
      <xdr:row>25</xdr:row>
      <xdr:rowOff>256540</xdr:rowOff>
    </xdr:to>
    <xdr:cxnSp macro="">
      <xdr:nvCxnSpPr>
        <xdr:cNvPr id="9" name="Connecteur droit 8">
          <a:extLst>
            <a:ext uri="{FF2B5EF4-FFF2-40B4-BE49-F238E27FC236}">
              <a16:creationId xmlns:a16="http://schemas.microsoft.com/office/drawing/2014/main" id="{3D38C89D-96CA-4938-8092-E1D3F4B8F041}"/>
            </a:ext>
          </a:extLst>
        </xdr:cNvPr>
        <xdr:cNvCxnSpPr/>
      </xdr:nvCxnSpPr>
      <xdr:spPr>
        <a:xfrm>
          <a:off x="12700" y="4476750"/>
          <a:ext cx="6921500" cy="0"/>
        </a:xfrm>
        <a:prstGeom prst="line">
          <a:avLst/>
        </a:prstGeom>
        <a:ln w="57150">
          <a:solidFill>
            <a:srgbClr val="818EA3"/>
          </a:solidFill>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0</xdr:col>
      <xdr:colOff>6350</xdr:colOff>
      <xdr:row>46</xdr:row>
      <xdr:rowOff>92710</xdr:rowOff>
    </xdr:from>
    <xdr:to>
      <xdr:col>9</xdr:col>
      <xdr:colOff>0</xdr:colOff>
      <xdr:row>46</xdr:row>
      <xdr:rowOff>107950</xdr:rowOff>
    </xdr:to>
    <xdr:cxnSp macro="">
      <xdr:nvCxnSpPr>
        <xdr:cNvPr id="10" name="Connecteur droit 9">
          <a:extLst>
            <a:ext uri="{FF2B5EF4-FFF2-40B4-BE49-F238E27FC236}">
              <a16:creationId xmlns:a16="http://schemas.microsoft.com/office/drawing/2014/main" id="{A0A38F65-7D1D-41F7-9521-7B493F146B85}"/>
            </a:ext>
          </a:extLst>
        </xdr:cNvPr>
        <xdr:cNvCxnSpPr/>
      </xdr:nvCxnSpPr>
      <xdr:spPr>
        <a:xfrm>
          <a:off x="6350" y="6000750"/>
          <a:ext cx="6927850" cy="0"/>
        </a:xfrm>
        <a:prstGeom prst="line">
          <a:avLst/>
        </a:prstGeom>
        <a:ln w="57150">
          <a:solidFill>
            <a:srgbClr val="818EA3"/>
          </a:solidFill>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0</xdr:col>
      <xdr:colOff>9525</xdr:colOff>
      <xdr:row>59</xdr:row>
      <xdr:rowOff>66675</xdr:rowOff>
    </xdr:from>
    <xdr:to>
      <xdr:col>8</xdr:col>
      <xdr:colOff>1139825</xdr:colOff>
      <xdr:row>59</xdr:row>
      <xdr:rowOff>81915</xdr:rowOff>
    </xdr:to>
    <xdr:cxnSp macro="">
      <xdr:nvCxnSpPr>
        <xdr:cNvPr id="11" name="Connecteur droit 10">
          <a:extLst>
            <a:ext uri="{FF2B5EF4-FFF2-40B4-BE49-F238E27FC236}">
              <a16:creationId xmlns:a16="http://schemas.microsoft.com/office/drawing/2014/main" id="{02119EAC-7FB0-4C41-97E0-8CD7987BE812}"/>
            </a:ext>
          </a:extLst>
        </xdr:cNvPr>
        <xdr:cNvCxnSpPr/>
      </xdr:nvCxnSpPr>
      <xdr:spPr>
        <a:xfrm>
          <a:off x="9525" y="6248400"/>
          <a:ext cx="6921500" cy="15240"/>
        </a:xfrm>
        <a:prstGeom prst="line">
          <a:avLst/>
        </a:prstGeom>
        <a:ln w="57150">
          <a:solidFill>
            <a:srgbClr val="818EA3"/>
          </a:solidFill>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0</xdr:col>
      <xdr:colOff>0</xdr:colOff>
      <xdr:row>17</xdr:row>
      <xdr:rowOff>0</xdr:rowOff>
    </xdr:from>
    <xdr:to>
      <xdr:col>8</xdr:col>
      <xdr:colOff>1101725</xdr:colOff>
      <xdr:row>17</xdr:row>
      <xdr:rowOff>15240</xdr:rowOff>
    </xdr:to>
    <xdr:cxnSp macro="">
      <xdr:nvCxnSpPr>
        <xdr:cNvPr id="12" name="Connecteur droit 11">
          <a:extLst>
            <a:ext uri="{FF2B5EF4-FFF2-40B4-BE49-F238E27FC236}">
              <a16:creationId xmlns:a16="http://schemas.microsoft.com/office/drawing/2014/main" id="{29BEB89D-6439-4CDD-B4B3-0F61B653897F}"/>
            </a:ext>
          </a:extLst>
        </xdr:cNvPr>
        <xdr:cNvCxnSpPr/>
      </xdr:nvCxnSpPr>
      <xdr:spPr>
        <a:xfrm>
          <a:off x="0" y="4276725"/>
          <a:ext cx="6921500" cy="15240"/>
        </a:xfrm>
        <a:prstGeom prst="line">
          <a:avLst/>
        </a:prstGeom>
        <a:ln w="57150">
          <a:solidFill>
            <a:srgbClr val="818EA3"/>
          </a:solidFill>
        </a:ln>
      </xdr:spPr>
      <xdr:style>
        <a:lnRef idx="3">
          <a:schemeClr val="accent1"/>
        </a:lnRef>
        <a:fillRef idx="0">
          <a:schemeClr val="accent1"/>
        </a:fillRef>
        <a:effectRef idx="2">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488950</xdr:colOff>
      <xdr:row>2</xdr:row>
      <xdr:rowOff>292100</xdr:rowOff>
    </xdr:from>
    <xdr:to>
      <xdr:col>6</xdr:col>
      <xdr:colOff>38100</xdr:colOff>
      <xdr:row>2</xdr:row>
      <xdr:rowOff>342900</xdr:rowOff>
    </xdr:to>
    <xdr:cxnSp macro="">
      <xdr:nvCxnSpPr>
        <xdr:cNvPr id="3" name="Connecteur droit avec flèche 2">
          <a:extLst>
            <a:ext uri="{FF2B5EF4-FFF2-40B4-BE49-F238E27FC236}">
              <a16:creationId xmlns:a16="http://schemas.microsoft.com/office/drawing/2014/main" id="{00000000-0008-0000-0100-000003000000}"/>
            </a:ext>
          </a:extLst>
        </xdr:cNvPr>
        <xdr:cNvCxnSpPr/>
      </xdr:nvCxnSpPr>
      <xdr:spPr>
        <a:xfrm flipH="1">
          <a:off x="4298950" y="660400"/>
          <a:ext cx="311150" cy="508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488950</xdr:colOff>
      <xdr:row>3</xdr:row>
      <xdr:rowOff>298450</xdr:rowOff>
    </xdr:from>
    <xdr:to>
      <xdr:col>6</xdr:col>
      <xdr:colOff>38100</xdr:colOff>
      <xdr:row>3</xdr:row>
      <xdr:rowOff>349250</xdr:rowOff>
    </xdr:to>
    <xdr:cxnSp macro="">
      <xdr:nvCxnSpPr>
        <xdr:cNvPr id="4" name="Connecteur droit avec flèche 3">
          <a:extLst>
            <a:ext uri="{FF2B5EF4-FFF2-40B4-BE49-F238E27FC236}">
              <a16:creationId xmlns:a16="http://schemas.microsoft.com/office/drawing/2014/main" id="{00000000-0008-0000-0100-000004000000}"/>
            </a:ext>
          </a:extLst>
        </xdr:cNvPr>
        <xdr:cNvCxnSpPr/>
      </xdr:nvCxnSpPr>
      <xdr:spPr>
        <a:xfrm flipH="1">
          <a:off x="4298950" y="1219200"/>
          <a:ext cx="311150" cy="508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508000</xdr:colOff>
      <xdr:row>4</xdr:row>
      <xdr:rowOff>241300</xdr:rowOff>
    </xdr:from>
    <xdr:to>
      <xdr:col>6</xdr:col>
      <xdr:colOff>57150</xdr:colOff>
      <xdr:row>4</xdr:row>
      <xdr:rowOff>292100</xdr:rowOff>
    </xdr:to>
    <xdr:cxnSp macro="">
      <xdr:nvCxnSpPr>
        <xdr:cNvPr id="5" name="Connecteur droit avec flèche 4">
          <a:extLst>
            <a:ext uri="{FF2B5EF4-FFF2-40B4-BE49-F238E27FC236}">
              <a16:creationId xmlns:a16="http://schemas.microsoft.com/office/drawing/2014/main" id="{00000000-0008-0000-0100-000005000000}"/>
            </a:ext>
          </a:extLst>
        </xdr:cNvPr>
        <xdr:cNvCxnSpPr/>
      </xdr:nvCxnSpPr>
      <xdr:spPr>
        <a:xfrm flipH="1">
          <a:off x="4318000" y="1714500"/>
          <a:ext cx="311150" cy="508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533400</xdr:colOff>
      <xdr:row>5</xdr:row>
      <xdr:rowOff>222250</xdr:rowOff>
    </xdr:from>
    <xdr:to>
      <xdr:col>6</xdr:col>
      <xdr:colOff>82550</xdr:colOff>
      <xdr:row>5</xdr:row>
      <xdr:rowOff>273050</xdr:rowOff>
    </xdr:to>
    <xdr:cxnSp macro="">
      <xdr:nvCxnSpPr>
        <xdr:cNvPr id="6" name="Connecteur droit avec flèche 5">
          <a:extLst>
            <a:ext uri="{FF2B5EF4-FFF2-40B4-BE49-F238E27FC236}">
              <a16:creationId xmlns:a16="http://schemas.microsoft.com/office/drawing/2014/main" id="{00000000-0008-0000-0100-000006000000}"/>
            </a:ext>
          </a:extLst>
        </xdr:cNvPr>
        <xdr:cNvCxnSpPr/>
      </xdr:nvCxnSpPr>
      <xdr:spPr>
        <a:xfrm flipH="1">
          <a:off x="4343400" y="2247900"/>
          <a:ext cx="311150" cy="508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222250</xdr:colOff>
      <xdr:row>11</xdr:row>
      <xdr:rowOff>120650</xdr:rowOff>
    </xdr:from>
    <xdr:to>
      <xdr:col>2</xdr:col>
      <xdr:colOff>1028700</xdr:colOff>
      <xdr:row>11</xdr:row>
      <xdr:rowOff>133350</xdr:rowOff>
    </xdr:to>
    <xdr:cxnSp macro="">
      <xdr:nvCxnSpPr>
        <xdr:cNvPr id="7" name="Connecteur droit avec flèche 6">
          <a:extLst>
            <a:ext uri="{FF2B5EF4-FFF2-40B4-BE49-F238E27FC236}">
              <a16:creationId xmlns:a16="http://schemas.microsoft.com/office/drawing/2014/main" id="{00000000-0008-0000-0100-000007000000}"/>
            </a:ext>
          </a:extLst>
        </xdr:cNvPr>
        <xdr:cNvCxnSpPr/>
      </xdr:nvCxnSpPr>
      <xdr:spPr>
        <a:xfrm flipH="1" flipV="1">
          <a:off x="908050" y="4470400"/>
          <a:ext cx="806450" cy="12700"/>
        </a:xfrm>
        <a:prstGeom prst="straightConnector1">
          <a:avLst/>
        </a:prstGeom>
        <a:ln>
          <a:tailEnd type="triangle"/>
        </a:ln>
      </xdr:spPr>
      <xdr:style>
        <a:lnRef idx="1">
          <a:schemeClr val="accent5"/>
        </a:lnRef>
        <a:fillRef idx="0">
          <a:schemeClr val="accent5"/>
        </a:fillRef>
        <a:effectRef idx="0">
          <a:schemeClr val="accent5"/>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82550</xdr:colOff>
      <xdr:row>1</xdr:row>
      <xdr:rowOff>50800</xdr:rowOff>
    </xdr:from>
    <xdr:to>
      <xdr:col>8</xdr:col>
      <xdr:colOff>1085850</xdr:colOff>
      <xdr:row>4</xdr:row>
      <xdr:rowOff>25900</xdr:rowOff>
    </xdr:to>
    <xdr:pic>
      <xdr:nvPicPr>
        <xdr:cNvPr id="2" name="Imag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26150" y="285750"/>
          <a:ext cx="1003300" cy="730750"/>
        </a:xfrm>
        <a:prstGeom prst="rect">
          <a:avLst/>
        </a:prstGeom>
      </xdr:spPr>
    </xdr:pic>
    <xdr:clientData/>
  </xdr:twoCellAnchor>
  <xdr:twoCellAnchor editAs="oneCell">
    <xdr:from>
      <xdr:col>0</xdr:col>
      <xdr:colOff>0</xdr:colOff>
      <xdr:row>47</xdr:row>
      <xdr:rowOff>0</xdr:rowOff>
    </xdr:from>
    <xdr:to>
      <xdr:col>9</xdr:col>
      <xdr:colOff>0</xdr:colOff>
      <xdr:row>55</xdr:row>
      <xdr:rowOff>78604</xdr:rowOff>
    </xdr:to>
    <xdr:pic>
      <xdr:nvPicPr>
        <xdr:cNvPr id="3" name="Imag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2719050"/>
          <a:ext cx="7105650" cy="155180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1554480</xdr:colOff>
          <xdr:row>1</xdr:row>
          <xdr:rowOff>7620</xdr:rowOff>
        </xdr:from>
        <xdr:to>
          <xdr:col>19</xdr:col>
          <xdr:colOff>7620</xdr:colOff>
          <xdr:row>5</xdr:row>
          <xdr:rowOff>83820</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fr-CA" sz="1100" b="0" i="0" u="none" strike="noStrike" baseline="0">
                  <a:solidFill>
                    <a:srgbClr val="000000"/>
                  </a:solidFill>
                  <a:latin typeface="Calibri"/>
                  <a:ea typeface="Calibri"/>
                  <a:cs typeface="Calibri"/>
                </a:rPr>
                <a:t>Sauvegarde IMPOSSIBLE</a:t>
              </a:r>
            </a:p>
            <a:p>
              <a:pPr algn="ctr" rtl="0">
                <a:defRPr sz="1000"/>
              </a:pPr>
              <a:r>
                <a:rPr lang="fr-CA" sz="1100" b="0" i="0" u="none" strike="noStrike" baseline="0">
                  <a:solidFill>
                    <a:srgbClr val="000000"/>
                  </a:solidFill>
                  <a:latin typeface="Calibri"/>
                  <a:ea typeface="Calibri"/>
                  <a:cs typeface="Calibri"/>
                </a:rPr>
                <a:t>vu le fichier Xlsm ne se publie pas sur internet</a:t>
              </a:r>
            </a:p>
          </xdr:txBody>
        </xdr:sp>
        <xdr:clientData fPrintsWithSheet="0"/>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quebec.ca/finances-impots-et-taxes/gestion-dettes/depot-volontaire/depot-distribution-sommes-saisies/particularites-pension-alimentaire" TargetMode="External"/><Relationship Id="rId1" Type="http://schemas.openxmlformats.org/officeDocument/2006/relationships/hyperlink" Target="mailto:info@huissiersthyacinthe.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quebec.ca/finances-impots-et-taxes/gestion-dettes/depot-volontaire/depot-distribution-sommes-saisies/particularites-pension-alimentaire" TargetMode="External"/><Relationship Id="rId1" Type="http://schemas.openxmlformats.org/officeDocument/2006/relationships/hyperlink" Target="mailto:info@huissiersthyacinthe.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mailto:info@huissiersthyacinthe.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hyperlink" Target="https://www.revenuquebec.ca/fr/services-en-ligne/formulaires-et-publications/details-courant/per-6895/" TargetMode="Externa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s://www.revenuquebec.ca/fr/services-en-ligne/formulaires-et-publications/details-courant/per-6895-1/" TargetMode="External"/><Relationship Id="rId7" Type="http://schemas.openxmlformats.org/officeDocument/2006/relationships/vmlDrawing" Target="../drawings/vmlDrawing1.vml"/><Relationship Id="rId2" Type="http://schemas.openxmlformats.org/officeDocument/2006/relationships/hyperlink" Target="https://www.revenuquebec.ca/documents/fr/formulaires/per/PER-6895.1%282024-02%29.pdf" TargetMode="External"/><Relationship Id="rId1" Type="http://schemas.openxmlformats.org/officeDocument/2006/relationships/hyperlink" Target="https://www.justice.gouv.qc.ca/votre-argent-et-vos-biens/saisies/saisie-en-mains-tierces/saisie-de-votre-revenu/tableau-des-exemptions-pour-le-calcul-de-la-partie-saisissable-saisies/" TargetMode="External"/><Relationship Id="rId6" Type="http://schemas.openxmlformats.org/officeDocument/2006/relationships/drawing" Target="../drawings/drawing5.xml"/><Relationship Id="rId5" Type="http://schemas.openxmlformats.org/officeDocument/2006/relationships/printerSettings" Target="../printerSettings/printerSettings4.bin"/><Relationship Id="rId4" Type="http://schemas.openxmlformats.org/officeDocument/2006/relationships/hyperlink" Target="https://www.revenuquebec.ca/documents/fr/formulaires/p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E4617-2612-46D2-AA5B-18F74776A8C6}">
  <sheetPr codeName="Feuil1">
    <tabColor rgb="FF0000CC"/>
    <pageSetUpPr fitToPage="1"/>
  </sheetPr>
  <dimension ref="A1:XFC94"/>
  <sheetViews>
    <sheetView showGridLines="0" topLeftCell="A3" workbookViewId="0">
      <selection activeCell="C16" sqref="C16:D16"/>
    </sheetView>
  </sheetViews>
  <sheetFormatPr baseColWidth="10" defaultColWidth="11.44140625" defaultRowHeight="14.4"/>
  <cols>
    <col min="1" max="1" width="4.6640625" customWidth="1"/>
    <col min="2" max="2" width="3.33203125" customWidth="1"/>
    <col min="3" max="3" width="22.44140625" customWidth="1"/>
    <col min="4" max="4" width="9.88671875" customWidth="1"/>
    <col min="5" max="5" width="2.109375" bestFit="1" customWidth="1"/>
    <col min="6" max="6" width="16.5546875" customWidth="1"/>
    <col min="7" max="7" width="16" customWidth="1"/>
    <col min="8" max="8" width="12.33203125" customWidth="1"/>
    <col min="9" max="9" width="16.6640625" bestFit="1" customWidth="1"/>
    <col min="10" max="10" width="12.6640625" hidden="1" customWidth="1"/>
  </cols>
  <sheetData>
    <row r="1" spans="1:25 16383:16383" ht="33">
      <c r="D1" s="82" t="s">
        <v>89</v>
      </c>
      <c r="H1" s="83" t="s">
        <v>83</v>
      </c>
    </row>
    <row r="2" spans="1:25 16383:16383" ht="28.8">
      <c r="D2" s="82" t="s">
        <v>84</v>
      </c>
    </row>
    <row r="3" spans="1:25 16383:16383">
      <c r="D3" s="84" t="s">
        <v>120</v>
      </c>
    </row>
    <row r="4" spans="1:25 16383:16383">
      <c r="D4" s="85" t="str">
        <f>AIDE!C16</f>
        <v>935, Avenue du Palais, à Saint-Hyacinthe, province de Québec, J2S 5C6</v>
      </c>
    </row>
    <row r="6" spans="1:25 16383:16383" ht="15.6">
      <c r="A6" s="160" t="s">
        <v>85</v>
      </c>
      <c r="B6" s="160"/>
      <c r="C6" s="160"/>
      <c r="D6" s="160"/>
      <c r="E6" s="160"/>
      <c r="F6" s="160"/>
      <c r="G6" s="160"/>
      <c r="H6" s="160"/>
      <c r="I6" s="137">
        <f>Instructions!A1</f>
        <v>46477</v>
      </c>
      <c r="J6" s="35"/>
      <c r="K6" s="35"/>
      <c r="L6" s="35"/>
      <c r="M6" s="35"/>
      <c r="N6" s="35"/>
      <c r="O6" s="35"/>
      <c r="P6" s="35"/>
      <c r="Q6" s="35"/>
      <c r="R6" s="35"/>
      <c r="S6" s="35"/>
      <c r="T6" s="35"/>
      <c r="U6" s="35"/>
      <c r="V6" s="35"/>
      <c r="W6" s="35"/>
      <c r="X6" s="35"/>
      <c r="Y6" s="35"/>
      <c r="XFC6" t="s">
        <v>52</v>
      </c>
    </row>
    <row r="7" spans="1:25 16383:16383" ht="30" customHeight="1">
      <c r="A7" s="167" t="s">
        <v>0</v>
      </c>
      <c r="B7" s="167"/>
      <c r="C7" s="167"/>
      <c r="D7" s="167"/>
      <c r="E7" s="167"/>
      <c r="F7" s="167"/>
      <c r="G7" s="167"/>
      <c r="H7" s="167"/>
      <c r="J7" s="35"/>
      <c r="K7" s="35"/>
      <c r="L7" s="35"/>
      <c r="M7" s="35"/>
      <c r="N7" s="35"/>
      <c r="O7" s="35"/>
      <c r="P7" s="35"/>
      <c r="Q7" s="35"/>
      <c r="R7" s="35"/>
      <c r="S7" s="35"/>
      <c r="T7" s="35"/>
      <c r="U7" s="35"/>
      <c r="V7" s="35"/>
      <c r="W7" s="35"/>
      <c r="X7" s="35"/>
      <c r="Y7" s="35"/>
    </row>
    <row r="8" spans="1:25 16383:16383" ht="29.25" customHeight="1">
      <c r="A8" s="168" t="s">
        <v>1</v>
      </c>
      <c r="B8" s="168"/>
      <c r="C8" s="168"/>
      <c r="D8" s="168"/>
      <c r="E8" s="168"/>
      <c r="F8" s="168"/>
      <c r="G8" s="168"/>
      <c r="H8" s="168"/>
      <c r="J8" s="35"/>
      <c r="K8" s="35"/>
      <c r="L8" s="35"/>
      <c r="M8" s="35"/>
      <c r="N8" s="35"/>
      <c r="O8" s="35"/>
      <c r="P8" s="35"/>
      <c r="Q8" s="35"/>
      <c r="R8" s="35"/>
      <c r="S8" s="35"/>
      <c r="T8" s="35"/>
      <c r="U8" s="35"/>
      <c r="V8" s="35"/>
      <c r="W8" s="35"/>
      <c r="X8" s="35"/>
      <c r="Y8" s="35"/>
    </row>
    <row r="9" spans="1:25 16383:16383" ht="14.25" customHeight="1">
      <c r="A9" s="178" t="s">
        <v>3</v>
      </c>
      <c r="B9" s="178"/>
      <c r="C9" s="178"/>
      <c r="D9" s="178"/>
      <c r="E9" s="178"/>
      <c r="F9" s="178"/>
      <c r="G9" s="178"/>
      <c r="H9" s="178"/>
      <c r="J9" s="35"/>
      <c r="K9" s="35"/>
      <c r="L9" s="35"/>
      <c r="M9" s="35"/>
      <c r="N9" s="35"/>
      <c r="O9" s="35"/>
      <c r="P9" s="35"/>
      <c r="Q9" s="35"/>
      <c r="R9" s="35"/>
      <c r="S9" s="35"/>
      <c r="T9" s="35"/>
      <c r="U9" s="35"/>
      <c r="V9" s="35"/>
      <c r="W9" s="35"/>
      <c r="X9" s="35"/>
      <c r="Y9" s="35"/>
    </row>
    <row r="10" spans="1:25 16383:16383" ht="15.6">
      <c r="A10" s="165" t="s">
        <v>4</v>
      </c>
      <c r="B10" s="165"/>
      <c r="C10" s="165"/>
      <c r="D10" s="165"/>
      <c r="E10" s="165"/>
      <c r="F10" s="165"/>
      <c r="G10" s="165"/>
      <c r="H10" s="165"/>
      <c r="I10" s="165"/>
      <c r="J10" s="35"/>
      <c r="K10" s="35"/>
      <c r="L10" s="35"/>
      <c r="M10" s="35"/>
      <c r="N10" s="35"/>
      <c r="O10" s="35"/>
      <c r="P10" s="35"/>
      <c r="Q10" s="35"/>
      <c r="R10" s="35"/>
      <c r="S10" s="35"/>
      <c r="T10" s="35"/>
      <c r="U10" s="35"/>
      <c r="V10" s="35"/>
      <c r="W10" s="35"/>
      <c r="X10" s="35"/>
      <c r="Y10" s="35"/>
    </row>
    <row r="11" spans="1:25 16383:16383" ht="15.6">
      <c r="A11" s="86"/>
      <c r="B11" s="86"/>
      <c r="C11" s="86"/>
      <c r="D11" s="86"/>
      <c r="E11" s="86"/>
      <c r="F11" s="86"/>
      <c r="G11" s="86"/>
      <c r="H11" s="86"/>
      <c r="I11" s="86"/>
      <c r="J11" s="35"/>
      <c r="K11" s="35"/>
      <c r="L11" s="35"/>
      <c r="M11" s="35"/>
      <c r="N11" s="35"/>
      <c r="O11" s="35"/>
      <c r="P11" s="35"/>
      <c r="Q11" s="35"/>
      <c r="R11" s="35"/>
      <c r="S11" s="35"/>
      <c r="T11" s="35"/>
      <c r="U11" s="35"/>
      <c r="V11" s="35"/>
      <c r="W11" s="35"/>
      <c r="X11" s="35"/>
      <c r="Y11" s="35"/>
    </row>
    <row r="12" spans="1:25 16383:16383" ht="15.6">
      <c r="A12" s="86"/>
      <c r="B12" s="86"/>
      <c r="C12" s="86"/>
      <c r="D12" s="86"/>
      <c r="E12" s="86"/>
      <c r="F12" s="86"/>
      <c r="G12" s="86"/>
      <c r="H12" s="86"/>
      <c r="I12" s="86"/>
      <c r="J12" s="35"/>
      <c r="K12" s="35"/>
      <c r="L12" s="35"/>
      <c r="M12" s="35"/>
      <c r="N12" s="35"/>
      <c r="O12" s="35"/>
      <c r="P12" s="35"/>
      <c r="Q12" s="35"/>
      <c r="R12" s="35"/>
      <c r="S12" s="35"/>
      <c r="T12" s="35"/>
      <c r="U12" s="35"/>
      <c r="V12" s="35"/>
      <c r="W12" s="35"/>
      <c r="X12" s="35"/>
      <c r="Y12" s="35"/>
    </row>
    <row r="13" spans="1:25 16383:16383" ht="15.75" customHeight="1">
      <c r="A13" s="166" t="s">
        <v>5</v>
      </c>
      <c r="B13" s="164" t="s">
        <v>27</v>
      </c>
      <c r="C13" s="164"/>
      <c r="D13" s="164"/>
      <c r="E13" s="164"/>
      <c r="F13" s="164"/>
      <c r="G13" s="164"/>
      <c r="H13" s="164"/>
      <c r="I13" s="164"/>
      <c r="J13" s="35"/>
      <c r="K13" s="35"/>
      <c r="L13" s="35"/>
      <c r="M13" s="35"/>
      <c r="N13" s="35"/>
      <c r="O13" s="35"/>
      <c r="P13" s="35"/>
      <c r="Q13" s="35"/>
      <c r="R13" s="35"/>
      <c r="S13" s="35"/>
      <c r="T13" s="35"/>
      <c r="U13" s="35"/>
      <c r="V13" s="35"/>
      <c r="W13" s="35"/>
      <c r="X13" s="35"/>
      <c r="Y13" s="35"/>
    </row>
    <row r="14" spans="1:25 16383:16383" ht="15.6">
      <c r="A14" s="166"/>
      <c r="B14" s="86"/>
      <c r="C14" s="86"/>
      <c r="D14" s="86"/>
      <c r="E14" s="86"/>
      <c r="F14" s="86"/>
      <c r="G14" s="86"/>
      <c r="H14" s="86"/>
      <c r="I14" s="86"/>
      <c r="J14" s="35"/>
      <c r="K14" s="35"/>
      <c r="L14" s="35"/>
      <c r="M14" s="35"/>
      <c r="N14" s="35"/>
      <c r="O14" s="35"/>
      <c r="P14" s="35"/>
      <c r="Q14" s="35"/>
      <c r="R14" s="35"/>
      <c r="S14" s="35"/>
      <c r="T14" s="35"/>
      <c r="U14" s="35"/>
      <c r="V14" s="35"/>
      <c r="W14" s="35"/>
      <c r="X14" s="35"/>
      <c r="Y14" s="35"/>
    </row>
    <row r="15" spans="1:25 16383:16383" ht="16.2" thickBot="1">
      <c r="A15" s="166"/>
      <c r="B15" s="86"/>
      <c r="D15" s="86"/>
      <c r="E15" s="86"/>
      <c r="F15" s="86" t="s">
        <v>91</v>
      </c>
      <c r="G15" s="86"/>
      <c r="I15" s="86"/>
      <c r="J15" s="35"/>
      <c r="K15" s="35"/>
      <c r="L15" s="35"/>
      <c r="M15" s="35"/>
      <c r="N15" s="35"/>
      <c r="O15" s="35"/>
      <c r="P15" s="35"/>
      <c r="Q15" s="35"/>
      <c r="R15" s="35"/>
      <c r="S15" s="35"/>
      <c r="T15" s="35"/>
      <c r="U15" s="35"/>
      <c r="V15" s="35"/>
      <c r="W15" s="35"/>
      <c r="X15" s="35"/>
      <c r="Y15" s="35"/>
    </row>
    <row r="16" spans="1:25 16383:16383" ht="32.25" customHeight="1" thickBot="1">
      <c r="A16" s="166"/>
      <c r="B16" s="86"/>
      <c r="C16" s="158" t="s">
        <v>105</v>
      </c>
      <c r="D16" s="159"/>
      <c r="E16" s="86"/>
      <c r="F16" s="135">
        <v>0</v>
      </c>
      <c r="G16" s="86"/>
      <c r="I16" s="86"/>
      <c r="J16" s="35"/>
      <c r="K16" s="35"/>
      <c r="L16" s="35"/>
      <c r="M16" s="35"/>
      <c r="N16" s="35"/>
      <c r="O16" s="35"/>
      <c r="P16" s="35"/>
      <c r="Q16" s="35"/>
      <c r="R16" s="35"/>
      <c r="S16" s="35"/>
      <c r="T16" s="35"/>
      <c r="U16" s="35"/>
      <c r="V16" s="35"/>
      <c r="W16" s="35"/>
      <c r="X16" s="35"/>
      <c r="Y16" s="35"/>
    </row>
    <row r="17" spans="1:25" ht="15" customHeight="1">
      <c r="A17" s="166"/>
      <c r="B17" s="86"/>
      <c r="C17" s="86"/>
      <c r="D17" s="86"/>
      <c r="E17" s="86"/>
      <c r="F17" s="86"/>
      <c r="G17" s="86"/>
      <c r="H17" s="86"/>
      <c r="I17" s="86"/>
      <c r="J17" s="35"/>
      <c r="K17" s="35"/>
      <c r="L17" s="35"/>
      <c r="M17" s="35"/>
      <c r="N17" s="35"/>
      <c r="O17" s="35"/>
      <c r="P17" s="35"/>
      <c r="Q17" s="35"/>
      <c r="R17" s="35"/>
      <c r="S17" s="35"/>
      <c r="T17" s="35"/>
      <c r="U17" s="35"/>
      <c r="V17" s="35"/>
      <c r="W17" s="35"/>
      <c r="X17" s="35"/>
      <c r="Y17" s="35"/>
    </row>
    <row r="18" spans="1:25" ht="15.6">
      <c r="A18" s="86"/>
      <c r="B18" s="86"/>
      <c r="C18" s="86"/>
      <c r="D18" s="86"/>
      <c r="E18" s="86"/>
      <c r="F18" s="86"/>
      <c r="G18" s="86"/>
      <c r="H18" s="86"/>
      <c r="I18" s="86"/>
      <c r="J18" s="35"/>
      <c r="K18" s="35"/>
      <c r="L18" s="35"/>
      <c r="M18" s="35"/>
      <c r="N18" s="35"/>
      <c r="O18" s="35"/>
      <c r="P18" s="35"/>
      <c r="Q18" s="35"/>
      <c r="R18" s="35"/>
      <c r="S18" s="35"/>
      <c r="T18" s="35"/>
      <c r="U18" s="35"/>
      <c r="V18" s="35"/>
      <c r="W18" s="35"/>
      <c r="X18" s="35"/>
      <c r="Y18" s="35"/>
    </row>
    <row r="19" spans="1:25" ht="14.25" hidden="1" customHeight="1">
      <c r="J19" s="35"/>
      <c r="K19" s="35"/>
      <c r="L19" s="35"/>
      <c r="M19" s="35"/>
      <c r="N19" s="35"/>
      <c r="O19" s="35"/>
      <c r="P19" s="35"/>
      <c r="Q19" s="35"/>
      <c r="R19" s="35"/>
      <c r="S19" s="35"/>
      <c r="T19" s="35"/>
      <c r="U19" s="35"/>
      <c r="V19" s="35"/>
      <c r="W19" s="35"/>
      <c r="X19" s="35"/>
      <c r="Y19" s="35"/>
    </row>
    <row r="20" spans="1:25" ht="14.25" hidden="1" customHeight="1">
      <c r="A20" s="164" t="s">
        <v>27</v>
      </c>
      <c r="B20" s="164"/>
      <c r="C20" s="164"/>
      <c r="D20" s="164"/>
      <c r="E20" s="164"/>
      <c r="F20" s="164"/>
      <c r="G20" s="164"/>
      <c r="H20" s="164"/>
      <c r="I20" s="164"/>
      <c r="J20" s="35"/>
      <c r="K20" s="35"/>
      <c r="L20" s="35"/>
      <c r="M20" s="35"/>
      <c r="N20" s="35"/>
      <c r="O20" s="35"/>
      <c r="P20" s="35"/>
      <c r="Q20" s="35"/>
      <c r="R20" s="35"/>
      <c r="S20" s="35"/>
      <c r="T20" s="35"/>
      <c r="U20" s="35"/>
      <c r="V20" s="35"/>
      <c r="W20" s="35"/>
      <c r="X20" s="35"/>
      <c r="Y20" s="35"/>
    </row>
    <row r="21" spans="1:25" s="2" customFormat="1" ht="14.25" hidden="1" customHeight="1">
      <c r="A21" s="166" t="s">
        <v>5</v>
      </c>
      <c r="B21" s="179" t="s">
        <v>19</v>
      </c>
      <c r="C21" s="179"/>
      <c r="D21" s="183" t="s">
        <v>22</v>
      </c>
      <c r="E21" s="183"/>
      <c r="F21" s="88" t="s">
        <v>17</v>
      </c>
      <c r="G21" s="2" t="s">
        <v>26</v>
      </c>
      <c r="H21" s="36"/>
      <c r="I21" s="36"/>
      <c r="J21" s="36"/>
      <c r="K21" s="36"/>
      <c r="L21" s="36"/>
      <c r="M21" s="36"/>
      <c r="N21" s="36"/>
      <c r="O21" s="36"/>
      <c r="P21" s="36"/>
      <c r="Q21" s="36"/>
      <c r="R21" s="36"/>
      <c r="S21" s="36"/>
      <c r="T21" s="36"/>
      <c r="U21" s="36"/>
      <c r="V21" s="36"/>
      <c r="W21" s="36"/>
    </row>
    <row r="22" spans="1:25" ht="14.25" hidden="1" customHeight="1">
      <c r="A22" s="166"/>
      <c r="B22" s="161" t="str">
        <f>AIDE!B3</f>
        <v>Hebdomadaire</v>
      </c>
      <c r="C22" s="161"/>
      <c r="D22" s="181">
        <f>Instructions!E7</f>
        <v>380.19</v>
      </c>
      <c r="E22" s="181"/>
      <c r="F22" s="74">
        <f>IF($C$16=B22,$F$16,0)</f>
        <v>0</v>
      </c>
      <c r="G22" s="74">
        <f>IF(F22&gt;0,D22,0)</f>
        <v>0</v>
      </c>
      <c r="H22" s="35"/>
      <c r="I22" s="35"/>
      <c r="J22" s="35"/>
      <c r="K22" s="35"/>
      <c r="L22" s="35"/>
      <c r="M22" s="35"/>
      <c r="N22" s="35"/>
      <c r="O22" s="35"/>
      <c r="P22" s="35"/>
      <c r="Q22" s="35"/>
      <c r="R22" s="35"/>
      <c r="S22" s="35"/>
      <c r="T22" s="35"/>
      <c r="U22" s="35"/>
      <c r="V22" s="35"/>
      <c r="W22" s="35"/>
    </row>
    <row r="23" spans="1:25" s="1" customFormat="1" ht="14.25" hidden="1" customHeight="1">
      <c r="A23" s="166"/>
      <c r="B23" s="161" t="str">
        <f>AIDE!B4</f>
        <v>Aux 2 semaines</v>
      </c>
      <c r="C23" s="161"/>
      <c r="D23" s="78">
        <f>Instructions!E8</f>
        <v>760.38</v>
      </c>
      <c r="E23" s="78"/>
      <c r="F23" s="74">
        <f t="shared" ref="F23:F25" si="0">IF($C$16=B23,$F$16,0)</f>
        <v>0</v>
      </c>
      <c r="G23" s="74">
        <f t="shared" ref="G23:G25" si="1">IF(F23&gt;0,D23,0)</f>
        <v>0</v>
      </c>
      <c r="H23" s="37"/>
      <c r="I23" s="37"/>
      <c r="J23" s="37"/>
      <c r="K23" s="37"/>
      <c r="L23" s="37"/>
      <c r="M23" s="37"/>
      <c r="N23" s="37"/>
      <c r="O23" s="37"/>
      <c r="P23" s="37"/>
      <c r="Q23" s="37"/>
      <c r="R23" s="37"/>
      <c r="S23" s="37"/>
      <c r="T23" s="37"/>
      <c r="U23" s="37"/>
      <c r="V23" s="37"/>
      <c r="W23" s="37"/>
    </row>
    <row r="24" spans="1:25" s="1" customFormat="1" ht="14.25" hidden="1" customHeight="1">
      <c r="A24" s="166"/>
      <c r="B24" s="161" t="str">
        <f>AIDE!B5</f>
        <v>Bimensuelle</v>
      </c>
      <c r="C24" s="161"/>
      <c r="D24" s="78">
        <f>Instructions!E9</f>
        <v>823.75</v>
      </c>
      <c r="E24" s="78"/>
      <c r="F24" s="74">
        <f t="shared" si="0"/>
        <v>0</v>
      </c>
      <c r="G24" s="74">
        <f t="shared" si="1"/>
        <v>0</v>
      </c>
      <c r="H24" s="37"/>
      <c r="I24" s="37"/>
      <c r="J24" s="37"/>
      <c r="K24" s="37"/>
      <c r="L24" s="37"/>
      <c r="M24" s="37"/>
      <c r="N24" s="37"/>
      <c r="O24" s="37"/>
      <c r="P24" s="37"/>
      <c r="Q24" s="37"/>
      <c r="R24" s="37"/>
      <c r="S24" s="37"/>
      <c r="T24" s="37"/>
      <c r="U24" s="37"/>
      <c r="V24" s="37"/>
      <c r="W24" s="37"/>
    </row>
    <row r="25" spans="1:25" ht="14.25" hidden="1" customHeight="1">
      <c r="A25" s="166"/>
      <c r="B25" s="161" t="str">
        <f>AIDE!B6</f>
        <v>Mensuelle</v>
      </c>
      <c r="C25" s="161"/>
      <c r="D25" s="78">
        <f>Instructions!E10</f>
        <v>1647.5</v>
      </c>
      <c r="E25" s="78"/>
      <c r="F25" s="74">
        <f t="shared" si="0"/>
        <v>0</v>
      </c>
      <c r="G25" s="74">
        <f t="shared" si="1"/>
        <v>0</v>
      </c>
      <c r="H25" s="35"/>
      <c r="I25" s="35"/>
      <c r="J25" s="35"/>
      <c r="K25" s="35"/>
      <c r="L25" s="35"/>
      <c r="M25" s="35"/>
      <c r="N25" s="35"/>
      <c r="O25" s="35"/>
      <c r="P25" s="35"/>
      <c r="Q25" s="35"/>
      <c r="R25" s="35"/>
      <c r="S25" s="35"/>
      <c r="T25" s="35"/>
      <c r="U25" s="35"/>
      <c r="V25" s="35"/>
      <c r="W25" s="35"/>
    </row>
    <row r="26" spans="1:25" ht="29.4" hidden="1" thickBot="1">
      <c r="A26" s="87"/>
      <c r="B26" s="89"/>
      <c r="C26" s="89"/>
      <c r="D26" s="79"/>
      <c r="E26" s="79"/>
      <c r="F26" s="90"/>
      <c r="G26" s="90"/>
      <c r="H26" s="74"/>
      <c r="I26" s="74"/>
      <c r="J26" s="35"/>
      <c r="K26" s="35"/>
      <c r="L26" s="35"/>
      <c r="M26" s="35"/>
      <c r="N26" s="35"/>
      <c r="O26" s="35"/>
      <c r="P26" s="35"/>
      <c r="Q26" s="35"/>
      <c r="R26" s="35"/>
      <c r="S26" s="35"/>
      <c r="T26" s="35"/>
      <c r="U26" s="35"/>
      <c r="V26" s="35"/>
      <c r="W26" s="35"/>
      <c r="X26" s="35"/>
      <c r="Y26" s="35"/>
    </row>
    <row r="27" spans="1:25" s="94" customFormat="1" ht="14.25" hidden="1" customHeight="1" thickBot="1">
      <c r="A27" s="121" t="str">
        <f>A21</f>
        <v>A</v>
      </c>
      <c r="B27" s="91"/>
      <c r="C27" s="182" t="s">
        <v>90</v>
      </c>
      <c r="D27" s="182"/>
      <c r="E27" s="91"/>
      <c r="F27" s="169" t="str">
        <f>C16</f>
        <v>Choisissez la fréquence dans cette liste</v>
      </c>
      <c r="G27" s="169"/>
      <c r="H27" s="92"/>
      <c r="I27" s="81">
        <f>SUM(F22:F25)</f>
        <v>0</v>
      </c>
      <c r="J27" s="93"/>
      <c r="K27" s="93"/>
      <c r="L27" s="93"/>
      <c r="M27" s="93"/>
      <c r="N27" s="93"/>
      <c r="O27" s="93"/>
      <c r="P27" s="93"/>
      <c r="Q27" s="93"/>
      <c r="R27" s="93"/>
      <c r="S27" s="93"/>
      <c r="T27" s="93"/>
      <c r="U27" s="93"/>
      <c r="V27" s="93"/>
      <c r="W27" s="93"/>
      <c r="X27" s="93"/>
      <c r="Y27" s="93"/>
    </row>
    <row r="28" spans="1:25">
      <c r="A28" s="122"/>
      <c r="B28" s="122"/>
      <c r="C28" s="122"/>
      <c r="D28" s="122"/>
      <c r="E28" s="122"/>
      <c r="F28" s="122"/>
      <c r="G28" s="80"/>
      <c r="H28" s="80"/>
      <c r="I28" s="80"/>
      <c r="J28" s="35"/>
      <c r="K28" s="35"/>
      <c r="L28" s="35"/>
      <c r="M28" s="35"/>
      <c r="N28" s="35"/>
      <c r="O28" s="35"/>
      <c r="P28" s="35"/>
      <c r="Q28" s="35"/>
      <c r="R28" s="35"/>
      <c r="S28" s="35"/>
      <c r="T28" s="35"/>
      <c r="U28" s="35"/>
      <c r="V28" s="35"/>
      <c r="W28" s="35"/>
      <c r="X28" s="35"/>
      <c r="Y28" s="35"/>
    </row>
    <row r="29" spans="1:25" ht="15" customHeight="1">
      <c r="A29" s="166" t="s">
        <v>6</v>
      </c>
      <c r="B29" s="165" t="s">
        <v>28</v>
      </c>
      <c r="C29" s="165"/>
      <c r="D29" s="165"/>
      <c r="E29" s="165"/>
      <c r="F29" s="165"/>
      <c r="G29" s="165"/>
      <c r="H29" s="165"/>
      <c r="I29" s="165"/>
      <c r="J29" s="35"/>
      <c r="K29" s="35"/>
      <c r="L29" s="35"/>
      <c r="M29" s="35"/>
      <c r="N29" s="35"/>
      <c r="O29" s="35"/>
      <c r="P29" s="35"/>
      <c r="Q29" s="35"/>
      <c r="R29" s="35"/>
      <c r="S29" s="35"/>
      <c r="T29" s="35"/>
      <c r="U29" s="35"/>
      <c r="V29" s="35"/>
      <c r="W29" s="35"/>
      <c r="X29" s="35"/>
      <c r="Y29" s="35"/>
    </row>
    <row r="30" spans="1:25" ht="15" customHeight="1" thickBot="1">
      <c r="A30" s="166"/>
      <c r="B30" s="86"/>
      <c r="E30" s="86"/>
      <c r="F30" s="86"/>
      <c r="G30" s="86"/>
      <c r="H30" s="86"/>
      <c r="I30" s="86"/>
      <c r="J30" s="35"/>
      <c r="K30" s="35"/>
      <c r="L30" s="35"/>
      <c r="M30" s="35"/>
      <c r="N30" s="35"/>
      <c r="O30" s="35"/>
      <c r="P30" s="35"/>
      <c r="Q30" s="35"/>
      <c r="R30" s="35"/>
      <c r="S30" s="35"/>
      <c r="T30" s="35"/>
      <c r="U30" s="35"/>
      <c r="V30" s="35"/>
      <c r="W30" s="35"/>
      <c r="X30" s="35"/>
      <c r="Y30" s="35"/>
    </row>
    <row r="31" spans="1:25" ht="15" customHeight="1" thickBot="1">
      <c r="A31" s="166"/>
      <c r="B31" s="86"/>
      <c r="C31" s="96" t="s">
        <v>92</v>
      </c>
      <c r="D31" s="86"/>
      <c r="E31" s="86"/>
      <c r="G31" s="117" t="s">
        <v>94</v>
      </c>
      <c r="H31" s="97">
        <f>IF(G31="Oui",1,0)</f>
        <v>0</v>
      </c>
      <c r="I31" s="86"/>
      <c r="J31" s="35"/>
      <c r="K31" s="35"/>
      <c r="L31" s="35"/>
      <c r="M31" s="35"/>
      <c r="N31" s="35"/>
      <c r="O31" s="35"/>
      <c r="P31" s="35"/>
      <c r="Q31" s="35"/>
      <c r="R31" s="35"/>
      <c r="S31" s="35"/>
      <c r="T31" s="35"/>
      <c r="U31" s="35"/>
      <c r="V31" s="35"/>
      <c r="W31" s="35"/>
      <c r="X31" s="35"/>
      <c r="Y31" s="35"/>
    </row>
    <row r="32" spans="1:25" ht="15" customHeight="1" thickBot="1">
      <c r="A32" s="166"/>
      <c r="B32" s="86"/>
      <c r="C32" s="98"/>
      <c r="D32" s="86"/>
      <c r="E32" s="86"/>
      <c r="F32" s="86"/>
      <c r="G32" s="86"/>
      <c r="H32" s="86"/>
      <c r="I32" s="86"/>
      <c r="J32" s="35"/>
      <c r="K32" s="35"/>
      <c r="L32" s="35"/>
      <c r="M32" s="35"/>
      <c r="N32" s="35"/>
      <c r="O32" s="35"/>
      <c r="P32" s="35"/>
      <c r="Q32" s="35"/>
      <c r="R32" s="35"/>
      <c r="S32" s="35"/>
      <c r="T32" s="35"/>
      <c r="U32" s="35"/>
      <c r="V32" s="35"/>
      <c r="W32" s="35"/>
      <c r="X32" s="35"/>
      <c r="Y32" s="35"/>
    </row>
    <row r="33" spans="1:25" ht="15" customHeight="1" thickBot="1">
      <c r="A33" s="166"/>
      <c r="B33" s="86"/>
      <c r="C33" s="96" t="s">
        <v>106</v>
      </c>
      <c r="D33" s="86"/>
      <c r="E33" s="86"/>
      <c r="F33" s="86"/>
      <c r="G33" s="118">
        <v>0</v>
      </c>
      <c r="H33" s="86" t="s">
        <v>95</v>
      </c>
      <c r="I33" s="119" t="s">
        <v>154</v>
      </c>
      <c r="J33" s="35"/>
      <c r="K33" s="35"/>
      <c r="L33" s="35"/>
      <c r="M33" s="35"/>
      <c r="N33" s="35"/>
      <c r="O33" s="35"/>
      <c r="P33" s="35"/>
      <c r="Q33" s="35"/>
      <c r="R33" s="35"/>
      <c r="S33" s="35"/>
      <c r="T33" s="35"/>
      <c r="U33" s="35"/>
      <c r="V33" s="35"/>
      <c r="W33" s="35"/>
      <c r="X33" s="35"/>
      <c r="Y33" s="35"/>
    </row>
    <row r="34" spans="1:25" ht="15" customHeight="1">
      <c r="A34" s="95"/>
      <c r="B34" s="86"/>
      <c r="D34" s="86"/>
      <c r="E34" s="86"/>
      <c r="F34" s="86"/>
      <c r="G34" s="86"/>
      <c r="H34" s="86"/>
      <c r="I34" s="86"/>
      <c r="J34" s="35"/>
      <c r="K34" s="35"/>
      <c r="L34" s="35"/>
      <c r="M34" s="35"/>
      <c r="N34" s="35"/>
      <c r="O34" s="35"/>
      <c r="P34" s="35"/>
      <c r="Q34" s="35"/>
      <c r="R34" s="35"/>
      <c r="S34" s="35"/>
      <c r="T34" s="35"/>
      <c r="U34" s="35"/>
      <c r="V34" s="35"/>
      <c r="W34" s="35"/>
      <c r="X34" s="35"/>
      <c r="Y34" s="35"/>
    </row>
    <row r="35" spans="1:25" ht="15" customHeight="1">
      <c r="A35" s="95"/>
      <c r="B35" s="86"/>
      <c r="C35" s="99"/>
      <c r="D35" s="86"/>
      <c r="E35" s="86"/>
      <c r="F35" s="86" t="s">
        <v>96</v>
      </c>
      <c r="G35" s="138">
        <f>H31+G33</f>
        <v>0</v>
      </c>
      <c r="H35" s="180" t="s">
        <v>97</v>
      </c>
      <c r="I35" s="180"/>
      <c r="J35" s="35"/>
      <c r="K35" s="35"/>
      <c r="L35" s="35"/>
      <c r="M35" s="35"/>
      <c r="N35" s="35"/>
      <c r="O35" s="35"/>
      <c r="P35" s="35"/>
      <c r="Q35" s="35"/>
      <c r="R35" s="35"/>
      <c r="S35" s="35"/>
      <c r="T35" s="35"/>
      <c r="U35" s="35"/>
      <c r="V35" s="35"/>
      <c r="W35" s="35"/>
      <c r="X35" s="35"/>
      <c r="Y35" s="35"/>
    </row>
    <row r="36" spans="1:25" ht="15" hidden="1" customHeight="1">
      <c r="A36" s="95"/>
      <c r="B36" s="86"/>
      <c r="C36" s="99"/>
      <c r="D36" s="86"/>
      <c r="E36" s="86"/>
      <c r="F36" s="86"/>
      <c r="G36" s="100"/>
      <c r="H36" s="132"/>
      <c r="I36" s="132"/>
      <c r="J36" s="35"/>
      <c r="K36" s="35"/>
      <c r="L36" s="35"/>
      <c r="M36" s="35"/>
      <c r="N36" s="35"/>
      <c r="O36" s="35"/>
      <c r="P36" s="35"/>
      <c r="Q36" s="35"/>
      <c r="R36" s="35"/>
      <c r="S36" s="35"/>
      <c r="T36" s="35"/>
      <c r="U36" s="35"/>
      <c r="V36" s="35"/>
      <c r="W36" s="35"/>
      <c r="X36" s="35"/>
      <c r="Y36" s="35"/>
    </row>
    <row r="37" spans="1:25" s="1" customFormat="1" ht="14.25" hidden="1" customHeight="1">
      <c r="A37" s="141" t="s">
        <v>6</v>
      </c>
      <c r="B37" s="101"/>
      <c r="C37" s="173" t="s">
        <v>29</v>
      </c>
      <c r="D37" s="173"/>
      <c r="E37" s="173"/>
      <c r="F37" s="173"/>
      <c r="G37" s="173"/>
      <c r="H37" s="72">
        <f>SUM(G22:G25)</f>
        <v>0</v>
      </c>
      <c r="J37" s="37"/>
      <c r="K37" s="37"/>
      <c r="L37" s="37"/>
      <c r="M37" s="37"/>
      <c r="N37" s="37"/>
      <c r="O37" s="37"/>
      <c r="P37" s="37"/>
      <c r="Q37" s="37"/>
      <c r="R37" s="37"/>
      <c r="S37" s="37"/>
      <c r="T37" s="37"/>
      <c r="U37" s="37"/>
      <c r="V37" s="37"/>
      <c r="W37" s="37"/>
      <c r="X37" s="37"/>
      <c r="Y37" s="37"/>
    </row>
    <row r="38" spans="1:25" ht="14.25" hidden="1" customHeight="1">
      <c r="A38" s="95"/>
      <c r="B38" s="90"/>
      <c r="C38" s="164" t="s">
        <v>31</v>
      </c>
      <c r="D38" s="164"/>
      <c r="E38" s="164"/>
      <c r="F38" s="164"/>
      <c r="G38" s="164"/>
      <c r="H38" s="164"/>
      <c r="I38" s="102"/>
      <c r="J38" s="35"/>
      <c r="K38" s="35"/>
      <c r="L38" s="35"/>
      <c r="M38" s="35"/>
      <c r="N38" s="35"/>
      <c r="O38" s="35"/>
      <c r="P38" s="35"/>
      <c r="Q38" s="35"/>
      <c r="R38" s="35"/>
      <c r="S38" s="35"/>
      <c r="T38" s="35"/>
      <c r="U38" s="35"/>
      <c r="V38" s="35"/>
      <c r="W38" s="35"/>
      <c r="X38" s="35"/>
      <c r="Y38" s="35"/>
    </row>
    <row r="39" spans="1:25" ht="14.25" hidden="1" customHeight="1">
      <c r="A39" s="95"/>
      <c r="B39" s="103">
        <f>IF(G31="Oui",1,0)</f>
        <v>0</v>
      </c>
      <c r="C39" s="171" t="s">
        <v>93</v>
      </c>
      <c r="D39" s="171"/>
      <c r="E39" s="171"/>
      <c r="F39" s="171"/>
      <c r="G39" s="171"/>
      <c r="H39" s="104"/>
      <c r="I39" s="102"/>
      <c r="J39" s="35"/>
      <c r="K39" s="35"/>
      <c r="L39" s="35"/>
      <c r="M39" s="35"/>
      <c r="N39" s="35"/>
      <c r="O39" s="35"/>
      <c r="P39" s="35"/>
      <c r="Q39" s="35"/>
      <c r="R39" s="35"/>
      <c r="S39" s="35"/>
      <c r="T39" s="35"/>
      <c r="U39" s="35"/>
      <c r="V39" s="35"/>
      <c r="W39" s="35"/>
      <c r="X39" s="35"/>
      <c r="Y39" s="35"/>
    </row>
    <row r="40" spans="1:25" ht="28.8" hidden="1">
      <c r="A40" s="95"/>
      <c r="B40" s="90"/>
      <c r="C40" s="90" t="s">
        <v>9</v>
      </c>
      <c r="D40" s="73">
        <f>Instructions!F7</f>
        <v>152.08000000000001</v>
      </c>
      <c r="E40" s="105"/>
      <c r="F40" s="106"/>
      <c r="G40" s="107">
        <f>IF(G22&lt;&gt;0,(D40*$B$39),0)</f>
        <v>0</v>
      </c>
      <c r="H40" s="90" t="s">
        <v>2</v>
      </c>
      <c r="J40" s="35"/>
      <c r="K40" s="35"/>
      <c r="L40" s="35"/>
      <c r="M40" s="35"/>
      <c r="N40" s="35"/>
      <c r="O40" s="35"/>
      <c r="P40" s="35"/>
      <c r="Q40" s="35"/>
      <c r="R40" s="35"/>
      <c r="S40" s="35"/>
      <c r="T40" s="35"/>
      <c r="U40" s="35"/>
      <c r="V40" s="35"/>
      <c r="W40" s="35"/>
      <c r="X40" s="35"/>
      <c r="Y40" s="35"/>
    </row>
    <row r="41" spans="1:25" ht="28.8" hidden="1">
      <c r="A41" s="95"/>
      <c r="B41" s="90"/>
      <c r="C41" s="90" t="s">
        <v>9</v>
      </c>
      <c r="D41" s="73">
        <f>Instructions!F8</f>
        <v>304.16000000000003</v>
      </c>
      <c r="E41" s="105"/>
      <c r="F41" s="106"/>
      <c r="G41" s="107">
        <f>IF(G23&lt;&gt;0,(D41*$B$39),0)</f>
        <v>0</v>
      </c>
      <c r="H41" s="90"/>
      <c r="J41" s="35"/>
      <c r="K41" s="35"/>
      <c r="L41" s="35"/>
      <c r="M41" s="35"/>
      <c r="N41" s="35"/>
      <c r="O41" s="35"/>
      <c r="P41" s="35"/>
      <c r="Q41" s="35"/>
      <c r="R41" s="35"/>
      <c r="S41" s="35"/>
      <c r="T41" s="35"/>
      <c r="U41" s="35"/>
      <c r="V41" s="35"/>
      <c r="W41" s="35"/>
      <c r="X41" s="35"/>
      <c r="Y41" s="35"/>
    </row>
    <row r="42" spans="1:25" ht="28.8" hidden="1">
      <c r="A42" s="95"/>
      <c r="B42" s="90"/>
      <c r="C42" s="90" t="s">
        <v>9</v>
      </c>
      <c r="D42" s="73">
        <f>Instructions!F9</f>
        <v>329.5</v>
      </c>
      <c r="E42" s="105"/>
      <c r="F42" s="106"/>
      <c r="G42" s="107">
        <f>IF(G24&lt;&gt;0,(D42*$B$39),0)</f>
        <v>0</v>
      </c>
      <c r="H42" s="90"/>
      <c r="J42" s="35"/>
      <c r="K42" s="35"/>
      <c r="L42" s="35"/>
      <c r="M42" s="35"/>
      <c r="N42" s="35"/>
      <c r="O42" s="35"/>
      <c r="P42" s="35"/>
      <c r="Q42" s="35"/>
      <c r="R42" s="35"/>
      <c r="S42" s="35"/>
      <c r="T42" s="35"/>
      <c r="U42" s="35"/>
      <c r="V42" s="35"/>
      <c r="W42" s="35"/>
      <c r="X42" s="35"/>
      <c r="Y42" s="35"/>
    </row>
    <row r="43" spans="1:25" ht="28.8" hidden="1">
      <c r="A43" s="95"/>
      <c r="B43" s="90"/>
      <c r="C43" s="90" t="s">
        <v>9</v>
      </c>
      <c r="D43" s="73">
        <f>Instructions!F10</f>
        <v>659</v>
      </c>
      <c r="E43" s="105"/>
      <c r="F43" s="106"/>
      <c r="G43" s="107">
        <f>IF(G25&lt;&gt;0,(D43*$B$39),0)</f>
        <v>0</v>
      </c>
      <c r="H43" s="72">
        <f>SUM(G40:G43)</f>
        <v>0</v>
      </c>
      <c r="J43" s="35"/>
      <c r="K43" s="35"/>
      <c r="L43" s="35"/>
      <c r="M43" s="35"/>
      <c r="N43" s="35"/>
      <c r="O43" s="35"/>
      <c r="P43" s="35"/>
      <c r="Q43" s="35"/>
      <c r="R43" s="35"/>
      <c r="S43" s="35"/>
      <c r="T43" s="35"/>
      <c r="U43" s="35"/>
      <c r="V43" s="35"/>
      <c r="W43" s="35"/>
      <c r="X43" s="35"/>
      <c r="Y43" s="35"/>
    </row>
    <row r="44" spans="1:25" ht="14.25" hidden="1" customHeight="1">
      <c r="A44" s="95"/>
      <c r="B44" s="90"/>
      <c r="C44" s="90"/>
      <c r="D44" s="73"/>
      <c r="E44" s="105"/>
      <c r="F44" s="106"/>
      <c r="G44" s="107"/>
      <c r="H44" s="72"/>
      <c r="J44" s="35"/>
      <c r="K44" s="35"/>
      <c r="L44" s="35"/>
      <c r="M44" s="35"/>
      <c r="N44" s="35"/>
      <c r="O44" s="35"/>
      <c r="P44" s="35"/>
      <c r="Q44" s="35"/>
      <c r="R44" s="35"/>
      <c r="S44" s="35"/>
      <c r="T44" s="35"/>
      <c r="U44" s="35"/>
      <c r="V44" s="35"/>
      <c r="W44" s="35"/>
      <c r="X44" s="35"/>
      <c r="Y44" s="35"/>
    </row>
    <row r="45" spans="1:25" ht="33" hidden="1">
      <c r="D45" s="82"/>
      <c r="H45" s="83"/>
      <c r="K45" s="35"/>
      <c r="L45" s="35"/>
      <c r="M45" s="35"/>
      <c r="N45" s="35"/>
      <c r="O45" s="35"/>
      <c r="P45" s="35"/>
      <c r="Q45" s="35"/>
      <c r="R45" s="35"/>
      <c r="S45" s="35"/>
      <c r="T45" s="35"/>
      <c r="U45" s="35"/>
      <c r="V45" s="35"/>
      <c r="W45" s="35"/>
      <c r="X45" s="35"/>
      <c r="Y45" s="35"/>
    </row>
    <row r="46" spans="1:25" ht="14.25" hidden="1" customHeight="1">
      <c r="D46" s="85"/>
      <c r="K46" s="35"/>
      <c r="L46" s="35"/>
      <c r="M46" s="35"/>
      <c r="N46" s="35"/>
      <c r="O46" s="35"/>
      <c r="P46" s="35"/>
      <c r="Q46" s="35"/>
      <c r="R46" s="35"/>
      <c r="S46" s="35"/>
      <c r="T46" s="35"/>
      <c r="U46" s="35"/>
      <c r="V46" s="35"/>
      <c r="W46" s="35"/>
      <c r="X46" s="35"/>
      <c r="Y46" s="35"/>
    </row>
    <row r="47" spans="1:25" ht="14.25" hidden="1" customHeight="1">
      <c r="K47" s="35"/>
      <c r="L47" s="35"/>
      <c r="M47" s="35"/>
      <c r="N47" s="35"/>
      <c r="O47" s="35"/>
      <c r="P47" s="35"/>
      <c r="Q47" s="35"/>
      <c r="R47" s="35"/>
      <c r="S47" s="35"/>
      <c r="T47" s="35"/>
      <c r="U47" s="35"/>
      <c r="V47" s="35"/>
      <c r="W47" s="35"/>
      <c r="X47" s="35"/>
      <c r="Y47" s="35"/>
    </row>
    <row r="48" spans="1:25" ht="14.25" hidden="1" customHeight="1">
      <c r="A48" s="95"/>
      <c r="B48" s="90"/>
      <c r="C48" s="90"/>
      <c r="D48" s="73"/>
      <c r="E48" s="105"/>
      <c r="F48" s="106"/>
      <c r="G48" s="107"/>
      <c r="H48" s="72"/>
      <c r="J48" s="35"/>
      <c r="K48" s="35"/>
      <c r="L48" s="35"/>
      <c r="M48" s="35"/>
      <c r="N48" s="35"/>
      <c r="O48" s="35"/>
      <c r="P48" s="35"/>
      <c r="Q48" s="35"/>
      <c r="R48" s="35"/>
      <c r="S48" s="35"/>
      <c r="T48" s="35"/>
      <c r="U48" s="35"/>
      <c r="V48" s="35"/>
      <c r="W48" s="35"/>
      <c r="X48" s="35"/>
      <c r="Y48" s="35"/>
    </row>
    <row r="49" spans="1:25" ht="14.25" hidden="1" customHeight="1">
      <c r="A49" s="95"/>
      <c r="B49" s="90"/>
      <c r="C49" s="90"/>
      <c r="D49" s="73"/>
      <c r="E49" s="105"/>
      <c r="F49" s="106"/>
      <c r="G49" s="107"/>
      <c r="H49" s="72"/>
      <c r="J49" s="35"/>
      <c r="K49" s="35"/>
      <c r="L49" s="35"/>
      <c r="M49" s="35"/>
      <c r="N49" s="35"/>
      <c r="O49" s="35"/>
      <c r="P49" s="35"/>
      <c r="Q49" s="35"/>
      <c r="R49" s="35"/>
      <c r="S49" s="35"/>
      <c r="T49" s="35"/>
      <c r="U49" s="35"/>
      <c r="V49" s="35"/>
      <c r="W49" s="35"/>
      <c r="X49" s="35"/>
      <c r="Y49" s="35"/>
    </row>
    <row r="50" spans="1:25" ht="14.25" hidden="1" customHeight="1">
      <c r="A50" s="95"/>
      <c r="B50" s="162" t="s">
        <v>30</v>
      </c>
      <c r="C50" s="162"/>
      <c r="D50" s="162"/>
      <c r="E50" s="162"/>
      <c r="F50" s="162"/>
      <c r="G50" s="162"/>
      <c r="H50" s="162"/>
      <c r="J50" s="35"/>
      <c r="K50" s="35"/>
      <c r="L50" s="35"/>
      <c r="M50" s="35"/>
      <c r="N50" s="35"/>
      <c r="O50" s="35"/>
      <c r="P50" s="35"/>
      <c r="Q50" s="35"/>
      <c r="R50" s="35"/>
      <c r="S50" s="35"/>
      <c r="T50" s="35"/>
      <c r="U50" s="35"/>
      <c r="V50" s="35"/>
      <c r="W50" s="35"/>
      <c r="X50" s="35"/>
      <c r="Y50" s="35"/>
    </row>
    <row r="51" spans="1:25" ht="14.25" hidden="1" customHeight="1">
      <c r="A51" s="95"/>
      <c r="B51" s="161" t="s">
        <v>32</v>
      </c>
      <c r="C51" s="161"/>
      <c r="D51" s="161"/>
      <c r="E51" s="161"/>
      <c r="F51" s="163">
        <f>G33</f>
        <v>0</v>
      </c>
      <c r="G51" s="163"/>
      <c r="H51" s="108" t="s">
        <v>2</v>
      </c>
      <c r="J51" s="35"/>
      <c r="K51" s="35"/>
      <c r="L51" s="35"/>
      <c r="M51" s="35"/>
      <c r="N51" s="35"/>
      <c r="O51" s="35"/>
      <c r="P51" s="35"/>
      <c r="Q51" s="35"/>
      <c r="R51" s="35"/>
      <c r="S51" s="35"/>
      <c r="T51" s="35"/>
      <c r="U51" s="35"/>
      <c r="V51" s="35"/>
      <c r="W51" s="35"/>
      <c r="X51" s="35"/>
      <c r="Y51" s="35"/>
    </row>
    <row r="52" spans="1:25" ht="14.25" hidden="1" customHeight="1">
      <c r="A52" s="95"/>
      <c r="B52" s="161" t="s">
        <v>7</v>
      </c>
      <c r="C52" s="161"/>
      <c r="D52" s="161"/>
      <c r="E52" s="161"/>
      <c r="F52" s="109">
        <f>Instructions!G7</f>
        <v>76.040000000000006</v>
      </c>
      <c r="G52" s="74">
        <f>IF(G22&lt;&gt;0,F52*$F$51,0)</f>
        <v>0</v>
      </c>
      <c r="H52" s="108"/>
      <c r="J52" s="35"/>
      <c r="K52" s="35"/>
      <c r="L52" s="35"/>
      <c r="M52" s="35"/>
      <c r="N52" s="35"/>
      <c r="O52" s="35"/>
      <c r="P52" s="35"/>
      <c r="Q52" s="35"/>
      <c r="R52" s="35"/>
      <c r="S52" s="35"/>
      <c r="T52" s="35"/>
      <c r="U52" s="35"/>
      <c r="V52" s="35"/>
      <c r="W52" s="35"/>
      <c r="X52" s="35"/>
      <c r="Y52" s="35"/>
    </row>
    <row r="53" spans="1:25" ht="14.25" hidden="1" customHeight="1">
      <c r="A53" s="95"/>
      <c r="B53" s="161" t="s">
        <v>7</v>
      </c>
      <c r="C53" s="161"/>
      <c r="D53" s="161"/>
      <c r="E53" s="161"/>
      <c r="F53" s="109">
        <f>Instructions!G8</f>
        <v>152.08000000000001</v>
      </c>
      <c r="G53" s="74">
        <f>IF(G23&lt;&gt;0,F53*$F$51,0)</f>
        <v>0</v>
      </c>
      <c r="H53" s="108"/>
      <c r="J53" s="35"/>
      <c r="K53" s="35"/>
      <c r="L53" s="35"/>
      <c r="M53" s="35"/>
      <c r="N53" s="35"/>
      <c r="O53" s="35"/>
      <c r="P53" s="35"/>
      <c r="Q53" s="35"/>
      <c r="R53" s="35"/>
      <c r="S53" s="35"/>
      <c r="T53" s="35"/>
      <c r="U53" s="35"/>
      <c r="V53" s="35"/>
      <c r="W53" s="35"/>
      <c r="X53" s="35"/>
      <c r="Y53" s="35"/>
    </row>
    <row r="54" spans="1:25" ht="14.25" hidden="1" customHeight="1">
      <c r="A54" s="95"/>
      <c r="B54" s="161" t="s">
        <v>7</v>
      </c>
      <c r="C54" s="161"/>
      <c r="D54" s="161"/>
      <c r="E54" s="161"/>
      <c r="F54" s="109">
        <f>Instructions!G9</f>
        <v>164.75</v>
      </c>
      <c r="G54" s="74">
        <f>IF(G24&lt;&gt;0,F54*$F$51,0)</f>
        <v>0</v>
      </c>
      <c r="H54" s="108"/>
      <c r="J54" s="35"/>
      <c r="K54" s="35"/>
      <c r="L54" s="35"/>
      <c r="M54" s="35"/>
      <c r="N54" s="35"/>
      <c r="O54" s="35"/>
      <c r="P54" s="35"/>
      <c r="Q54" s="35"/>
      <c r="R54" s="35"/>
      <c r="S54" s="35"/>
      <c r="T54" s="35"/>
      <c r="U54" s="35"/>
      <c r="V54" s="35"/>
      <c r="W54" s="35"/>
      <c r="X54" s="35"/>
      <c r="Y54" s="35"/>
    </row>
    <row r="55" spans="1:25" ht="14.25" hidden="1" customHeight="1">
      <c r="A55" s="95"/>
      <c r="B55" s="161" t="s">
        <v>7</v>
      </c>
      <c r="C55" s="161"/>
      <c r="D55" s="161"/>
      <c r="E55" s="161"/>
      <c r="F55" s="109">
        <f>Instructions!G10</f>
        <v>329.5</v>
      </c>
      <c r="G55" s="74">
        <f>IF(G25&lt;&gt;0,F55*$F$51,0)</f>
        <v>0</v>
      </c>
      <c r="H55" s="110">
        <f>SUM(G52:G55)</f>
        <v>0</v>
      </c>
      <c r="J55" s="35"/>
      <c r="K55" s="35"/>
      <c r="L55" s="35"/>
      <c r="M55" s="35"/>
      <c r="N55" s="35"/>
      <c r="O55" s="35"/>
      <c r="P55" s="35"/>
      <c r="Q55" s="35"/>
      <c r="R55" s="35"/>
      <c r="S55" s="35"/>
      <c r="T55" s="35"/>
      <c r="U55" s="35"/>
      <c r="V55" s="35"/>
      <c r="W55" s="35"/>
      <c r="X55" s="35"/>
      <c r="Y55" s="35"/>
    </row>
    <row r="56" spans="1:25" ht="14.25" hidden="1" customHeight="1">
      <c r="A56" s="95"/>
      <c r="B56" s="90"/>
      <c r="C56" s="111" t="s">
        <v>8</v>
      </c>
      <c r="D56" s="111"/>
      <c r="E56" s="111"/>
      <c r="F56" s="111"/>
      <c r="G56" s="75" t="s">
        <v>2</v>
      </c>
      <c r="I56" s="110">
        <f>SUM(H37:H55)</f>
        <v>0</v>
      </c>
      <c r="J56" s="35"/>
      <c r="K56" s="35"/>
      <c r="L56" s="35"/>
      <c r="M56" s="35"/>
      <c r="N56" s="35"/>
      <c r="O56" s="35"/>
      <c r="P56" s="35"/>
      <c r="Q56" s="35"/>
      <c r="R56" s="35"/>
      <c r="S56" s="35"/>
      <c r="T56" s="35"/>
      <c r="U56" s="35"/>
      <c r="V56" s="35"/>
      <c r="W56" s="35"/>
      <c r="X56" s="35"/>
      <c r="Y56" s="35"/>
    </row>
    <row r="57" spans="1:25" ht="14.25" hidden="1" customHeight="1">
      <c r="A57" s="1"/>
      <c r="B57" s="1"/>
      <c r="C57" s="111" t="s">
        <v>33</v>
      </c>
      <c r="D57" s="111"/>
      <c r="E57" s="111"/>
      <c r="F57" s="111"/>
      <c r="G57" s="90"/>
      <c r="I57" s="112">
        <f>I27-I56</f>
        <v>0</v>
      </c>
      <c r="J57" s="35"/>
      <c r="K57" s="35"/>
      <c r="L57" s="35"/>
      <c r="M57" s="35"/>
      <c r="N57" s="35"/>
      <c r="O57" s="35"/>
      <c r="P57" s="35"/>
      <c r="Q57" s="35"/>
      <c r="R57" s="35"/>
      <c r="S57" s="35"/>
      <c r="T57" s="35"/>
      <c r="U57" s="35"/>
      <c r="V57" s="35"/>
      <c r="W57" s="35"/>
      <c r="X57" s="35"/>
      <c r="Y57" s="35"/>
    </row>
    <row r="58" spans="1:25" ht="14.25" hidden="1" customHeight="1">
      <c r="A58" s="126" t="s">
        <v>13</v>
      </c>
      <c r="B58" s="87"/>
      <c r="C58" s="161" t="s">
        <v>12</v>
      </c>
      <c r="D58" s="161"/>
      <c r="E58" s="161"/>
      <c r="F58" s="161"/>
      <c r="G58" s="161"/>
      <c r="H58" s="120"/>
      <c r="J58" s="35"/>
      <c r="K58" s="35"/>
      <c r="L58" s="35"/>
      <c r="M58" s="35"/>
      <c r="N58" s="35"/>
      <c r="O58" s="35"/>
      <c r="P58" s="35"/>
      <c r="Q58" s="35"/>
      <c r="R58" s="35"/>
      <c r="S58" s="35"/>
      <c r="T58" s="35"/>
      <c r="U58" s="35"/>
      <c r="V58" s="35"/>
      <c r="W58" s="35"/>
      <c r="X58" s="35"/>
      <c r="Y58" s="35"/>
    </row>
    <row r="59" spans="1:25" ht="14.25" hidden="1" customHeight="1">
      <c r="A59" s="126"/>
      <c r="B59" s="87"/>
      <c r="C59" s="89"/>
      <c r="D59" s="89"/>
      <c r="E59" s="89"/>
      <c r="F59" s="89"/>
      <c r="G59" s="89"/>
      <c r="H59" s="120"/>
      <c r="J59" s="35"/>
      <c r="K59" s="35"/>
      <c r="L59" s="35"/>
      <c r="M59" s="35"/>
      <c r="N59" s="35"/>
      <c r="O59" s="35"/>
      <c r="P59" s="35"/>
      <c r="Q59" s="35"/>
      <c r="R59" s="35"/>
      <c r="S59" s="35"/>
      <c r="T59" s="35"/>
      <c r="U59" s="35"/>
      <c r="V59" s="35"/>
      <c r="W59" s="35"/>
      <c r="X59" s="35"/>
      <c r="Y59" s="35"/>
    </row>
    <row r="60" spans="1:25" ht="14.25" hidden="1" customHeight="1">
      <c r="A60" s="126"/>
      <c r="B60" s="87"/>
      <c r="C60" s="89"/>
      <c r="D60" s="89"/>
      <c r="E60" s="89"/>
      <c r="F60" s="89"/>
      <c r="G60" s="89"/>
      <c r="H60" s="120"/>
      <c r="J60" s="35"/>
      <c r="K60" s="35"/>
      <c r="L60" s="35"/>
      <c r="M60" s="35"/>
      <c r="N60" s="35"/>
      <c r="O60" s="35"/>
      <c r="P60" s="35"/>
      <c r="Q60" s="35"/>
      <c r="R60" s="35"/>
      <c r="S60" s="35"/>
      <c r="T60" s="35"/>
      <c r="U60" s="35"/>
      <c r="V60" s="35"/>
      <c r="W60" s="35"/>
      <c r="X60" s="35"/>
      <c r="Y60" s="35"/>
    </row>
    <row r="61" spans="1:25" ht="14.25" hidden="1" customHeight="1">
      <c r="A61" s="126"/>
      <c r="B61" s="87"/>
      <c r="C61" s="89"/>
      <c r="D61" s="89"/>
      <c r="E61" s="89"/>
      <c r="F61" s="89"/>
      <c r="G61" s="89"/>
      <c r="H61" s="120"/>
      <c r="J61" s="35"/>
      <c r="K61" s="35"/>
      <c r="L61" s="35"/>
      <c r="M61" s="35"/>
      <c r="N61" s="35"/>
      <c r="O61" s="35"/>
      <c r="P61" s="35"/>
      <c r="Q61" s="35"/>
      <c r="R61" s="35"/>
      <c r="S61" s="35"/>
      <c r="T61" s="35"/>
      <c r="U61" s="35"/>
      <c r="V61" s="35"/>
      <c r="W61" s="35"/>
      <c r="X61" s="35"/>
      <c r="Y61" s="35"/>
    </row>
    <row r="62" spans="1:25" ht="36.75" hidden="1" customHeight="1">
      <c r="A62" s="87" t="s">
        <v>99</v>
      </c>
      <c r="B62" s="127"/>
      <c r="C62" s="175" t="s">
        <v>153</v>
      </c>
      <c r="D62" s="175"/>
      <c r="E62" s="175"/>
      <c r="F62" s="175"/>
      <c r="G62" s="175"/>
      <c r="H62" s="175"/>
      <c r="I62" s="128" t="s">
        <v>94</v>
      </c>
      <c r="J62" s="35"/>
      <c r="K62" s="35"/>
      <c r="L62" s="35"/>
      <c r="M62" s="35"/>
      <c r="N62" s="35"/>
      <c r="O62" s="35"/>
      <c r="P62" s="35"/>
      <c r="Q62" s="35"/>
      <c r="R62" s="35"/>
      <c r="S62" s="35"/>
      <c r="T62" s="35"/>
      <c r="U62" s="35"/>
      <c r="V62" s="35"/>
      <c r="W62" s="35"/>
      <c r="X62" s="35"/>
      <c r="Y62" s="35"/>
    </row>
    <row r="63" spans="1:25" ht="28.8">
      <c r="A63" s="126"/>
      <c r="B63" s="87"/>
      <c r="C63" s="162"/>
      <c r="D63" s="162"/>
      <c r="E63" s="162"/>
      <c r="F63" s="162"/>
      <c r="G63" s="162"/>
      <c r="H63" s="124">
        <f>IF(I62="Oui",(I57*50%),(I57*30%))</f>
        <v>0</v>
      </c>
      <c r="I63" s="125" t="str">
        <f>IF(B63="*","Êtes-vous certain qu'il s'agit d'une créance alimentaire ?"," ")</f>
        <v xml:space="preserve"> </v>
      </c>
      <c r="J63" s="35"/>
      <c r="K63" s="35"/>
      <c r="L63" s="35"/>
      <c r="M63" s="35"/>
      <c r="N63" s="35"/>
      <c r="O63" s="35"/>
      <c r="P63" s="35"/>
      <c r="Q63" s="35"/>
      <c r="R63" s="35"/>
      <c r="S63" s="35"/>
      <c r="T63" s="35"/>
      <c r="U63" s="35"/>
      <c r="V63" s="35"/>
      <c r="W63" s="35"/>
      <c r="X63" s="35"/>
      <c r="Y63" s="35"/>
    </row>
    <row r="64" spans="1:25" ht="21.75" hidden="1" customHeight="1">
      <c r="A64" s="126"/>
      <c r="B64" s="140" t="s">
        <v>69</v>
      </c>
      <c r="C64" s="139" t="s">
        <v>108</v>
      </c>
      <c r="D64" s="136"/>
      <c r="E64" s="136"/>
      <c r="F64" s="136"/>
      <c r="G64" s="136"/>
      <c r="H64" s="124"/>
      <c r="I64" s="125"/>
      <c r="J64" s="35"/>
      <c r="K64" s="35"/>
      <c r="L64" s="35"/>
      <c r="M64" s="35"/>
      <c r="N64" s="35"/>
      <c r="O64" s="35"/>
      <c r="P64" s="35"/>
      <c r="Q64" s="35"/>
      <c r="R64" s="35"/>
      <c r="S64" s="35"/>
      <c r="T64" s="35"/>
      <c r="U64" s="35"/>
      <c r="V64" s="35"/>
      <c r="W64" s="35"/>
      <c r="X64" s="35"/>
      <c r="Y64" s="35"/>
    </row>
    <row r="65" spans="1:25" ht="17.25" hidden="1" customHeight="1">
      <c r="A65" s="126"/>
      <c r="B65" s="87"/>
      <c r="C65" s="139" t="s">
        <v>109</v>
      </c>
      <c r="D65" s="136"/>
      <c r="E65" s="136"/>
      <c r="F65" s="136"/>
      <c r="G65" s="136"/>
      <c r="H65" s="124"/>
      <c r="I65" s="125"/>
      <c r="J65" s="35"/>
      <c r="K65" s="35"/>
      <c r="L65" s="35"/>
      <c r="M65" s="35"/>
      <c r="N65" s="35"/>
      <c r="O65" s="35"/>
      <c r="P65" s="35"/>
      <c r="Q65" s="35"/>
      <c r="R65" s="35"/>
      <c r="S65" s="35"/>
      <c r="T65" s="35"/>
      <c r="U65" s="35"/>
      <c r="V65" s="35"/>
      <c r="W65" s="35"/>
      <c r="X65" s="35"/>
      <c r="Y65" s="35"/>
    </row>
    <row r="66" spans="1:25" ht="17.25" hidden="1" customHeight="1">
      <c r="A66" s="126"/>
      <c r="B66" s="87"/>
      <c r="C66" s="139"/>
      <c r="D66" s="136"/>
      <c r="E66" s="136"/>
      <c r="F66" s="136"/>
      <c r="G66" s="136"/>
      <c r="H66" s="124"/>
      <c r="I66" s="125"/>
      <c r="J66" s="35"/>
      <c r="K66" s="35"/>
      <c r="L66" s="35"/>
      <c r="M66" s="35"/>
      <c r="N66" s="35"/>
      <c r="O66" s="35"/>
      <c r="P66" s="35"/>
      <c r="Q66" s="35"/>
      <c r="R66" s="35"/>
      <c r="S66" s="35"/>
      <c r="T66" s="35"/>
      <c r="U66" s="35"/>
      <c r="V66" s="35"/>
      <c r="W66" s="35"/>
      <c r="X66" s="35"/>
      <c r="Y66" s="35"/>
    </row>
    <row r="67" spans="1:25" ht="17.25" customHeight="1">
      <c r="A67" s="126"/>
      <c r="B67" s="87"/>
      <c r="C67" s="139"/>
      <c r="D67" s="136"/>
      <c r="E67" s="136"/>
      <c r="F67" s="136"/>
      <c r="G67" s="136"/>
      <c r="H67" s="124"/>
      <c r="I67" s="125"/>
      <c r="J67" s="35"/>
      <c r="K67" s="35"/>
      <c r="L67" s="35"/>
      <c r="M67" s="35"/>
      <c r="N67" s="35"/>
      <c r="O67" s="35"/>
      <c r="P67" s="35"/>
      <c r="Q67" s="35"/>
      <c r="R67" s="35"/>
      <c r="S67" s="35"/>
      <c r="T67" s="35"/>
      <c r="U67" s="35"/>
      <c r="V67" s="35"/>
      <c r="W67" s="35"/>
      <c r="X67" s="35"/>
      <c r="Y67" s="35"/>
    </row>
    <row r="68" spans="1:25" ht="21">
      <c r="A68" s="172" t="s">
        <v>37</v>
      </c>
      <c r="B68" s="172"/>
      <c r="C68" s="172"/>
      <c r="D68" s="172"/>
      <c r="E68" s="172"/>
      <c r="F68" s="172"/>
      <c r="G68" s="172"/>
      <c r="H68" s="172"/>
      <c r="I68" s="172"/>
      <c r="J68" s="35"/>
      <c r="K68" s="35"/>
      <c r="L68" s="35"/>
      <c r="M68" s="35"/>
      <c r="N68" s="35"/>
      <c r="O68" s="35"/>
      <c r="P68" s="35"/>
      <c r="Q68" s="35"/>
      <c r="R68" s="35"/>
      <c r="S68" s="35"/>
      <c r="T68" s="35"/>
      <c r="U68" s="35"/>
      <c r="V68" s="35"/>
      <c r="W68" s="35"/>
      <c r="X68" s="35"/>
      <c r="Y68" s="35"/>
    </row>
    <row r="69" spans="1:25" ht="21">
      <c r="A69" s="123"/>
      <c r="B69" s="123"/>
      <c r="C69" s="123"/>
      <c r="D69" s="130" t="s">
        <v>98</v>
      </c>
      <c r="E69" s="123"/>
      <c r="F69" s="176" t="str">
        <f>IF(I62="Non","Drolet &amp; St-Germain huissiers en fidéicommis","Revenu Québec")</f>
        <v>Drolet &amp; St-Germain huissiers en fidéicommis</v>
      </c>
      <c r="G69" s="176"/>
      <c r="H69" s="176"/>
      <c r="I69" s="123"/>
      <c r="J69" s="35"/>
      <c r="K69" s="35"/>
      <c r="L69" s="35"/>
      <c r="M69" s="35"/>
      <c r="N69" s="35"/>
      <c r="O69" s="35"/>
      <c r="P69" s="35"/>
      <c r="Q69" s="35"/>
      <c r="R69" s="35"/>
      <c r="S69" s="35"/>
      <c r="T69" s="35"/>
      <c r="U69" s="35"/>
      <c r="V69" s="35"/>
      <c r="W69" s="35"/>
      <c r="X69" s="35"/>
      <c r="Y69" s="35"/>
    </row>
    <row r="70" spans="1:25" ht="21">
      <c r="A70" s="123"/>
      <c r="B70" s="123"/>
      <c r="C70" s="123"/>
      <c r="D70" s="130"/>
      <c r="E70" s="123"/>
      <c r="F70" s="131"/>
      <c r="G70" s="131"/>
      <c r="H70" s="131"/>
      <c r="I70" s="123"/>
      <c r="J70" s="35"/>
      <c r="K70" s="35"/>
      <c r="L70" s="35"/>
      <c r="M70" s="35"/>
      <c r="N70" s="35"/>
      <c r="O70" s="35"/>
      <c r="P70" s="35"/>
      <c r="Q70" s="35"/>
      <c r="R70" s="35"/>
      <c r="S70" s="35"/>
      <c r="T70" s="35"/>
      <c r="U70" s="35"/>
      <c r="V70" s="35"/>
      <c r="W70" s="35"/>
      <c r="X70" s="35"/>
      <c r="Y70" s="35"/>
    </row>
    <row r="71" spans="1:25" ht="27" customHeight="1">
      <c r="A71" s="113" t="str">
        <f>IF(F22&lt;&gt;0,"X","")</f>
        <v/>
      </c>
      <c r="B71" s="114"/>
      <c r="C71" s="86" t="s">
        <v>100</v>
      </c>
      <c r="D71" s="90"/>
      <c r="E71" s="90"/>
      <c r="F71" s="90"/>
      <c r="G71" s="134">
        <f>I57</f>
        <v>0</v>
      </c>
      <c r="I71" s="129" t="str">
        <f>IF(J71&gt;0,J71,0)</f>
        <v/>
      </c>
      <c r="J71" s="129" t="str">
        <f>IF(A71="X",H63,"")</f>
        <v/>
      </c>
      <c r="K71" s="35"/>
      <c r="L71" s="35"/>
      <c r="M71" s="35"/>
      <c r="N71" s="35"/>
      <c r="O71" s="35"/>
      <c r="P71" s="35"/>
      <c r="Q71" s="35"/>
      <c r="R71" s="35"/>
      <c r="S71" s="35"/>
      <c r="T71" s="35"/>
      <c r="U71" s="35"/>
      <c r="V71" s="35"/>
      <c r="W71" s="35"/>
      <c r="X71" s="35"/>
      <c r="Y71" s="35"/>
    </row>
    <row r="72" spans="1:25" ht="27" customHeight="1" thickBot="1">
      <c r="A72" s="113"/>
      <c r="B72" s="114"/>
      <c r="C72" s="86"/>
      <c r="D72" s="90"/>
      <c r="E72" s="90"/>
      <c r="F72" s="90"/>
      <c r="G72" s="90"/>
      <c r="I72" s="129"/>
      <c r="J72" s="129"/>
      <c r="K72" s="35"/>
      <c r="L72" s="35"/>
      <c r="M72" s="35"/>
      <c r="N72" s="35"/>
      <c r="O72" s="35"/>
      <c r="P72" s="35"/>
      <c r="Q72" s="35"/>
      <c r="R72" s="35"/>
      <c r="S72" s="35"/>
      <c r="T72" s="35"/>
      <c r="U72" s="35"/>
      <c r="V72" s="35"/>
      <c r="W72" s="35"/>
      <c r="X72" s="35"/>
      <c r="Y72" s="35"/>
    </row>
    <row r="73" spans="1:25" ht="36" customHeight="1" thickBot="1">
      <c r="A73" s="113" t="str">
        <f>IF(F23&lt;&gt;0,"X","")</f>
        <v/>
      </c>
      <c r="B73" s="114"/>
      <c r="C73" s="177" t="str">
        <f>CONCATENATE("REMISE"," ",C16)</f>
        <v>REMISE Choisissez la fréquence dans cette liste</v>
      </c>
      <c r="D73" s="177"/>
      <c r="E73" s="90"/>
      <c r="F73" s="90"/>
      <c r="G73" s="90"/>
      <c r="I73" s="133">
        <f>H63</f>
        <v>0</v>
      </c>
      <c r="J73" s="129" t="str">
        <f>IF(A73="X",($H$63)*52/26,"")</f>
        <v/>
      </c>
      <c r="K73" s="35"/>
      <c r="L73" s="35"/>
      <c r="M73" s="35"/>
      <c r="N73" s="35"/>
      <c r="O73" s="35"/>
      <c r="P73" s="35"/>
      <c r="Q73" s="35"/>
      <c r="R73" s="35"/>
      <c r="S73" s="35"/>
      <c r="T73" s="35"/>
      <c r="U73" s="35"/>
      <c r="V73" s="35"/>
      <c r="W73" s="35"/>
      <c r="X73" s="35"/>
      <c r="Y73" s="35"/>
    </row>
    <row r="74" spans="1:25" ht="18" customHeight="1">
      <c r="A74" s="113"/>
      <c r="B74" s="114"/>
      <c r="C74" s="86"/>
      <c r="D74" s="90"/>
      <c r="E74" s="90"/>
      <c r="F74" s="90"/>
      <c r="G74" s="90"/>
      <c r="H74" s="90"/>
      <c r="I74" s="129"/>
      <c r="J74" s="76"/>
      <c r="K74" s="35"/>
      <c r="L74" s="35"/>
      <c r="M74" s="35"/>
      <c r="N74" s="35"/>
      <c r="O74" s="35"/>
      <c r="P74" s="35"/>
      <c r="Q74" s="35"/>
      <c r="R74" s="35"/>
      <c r="S74" s="35"/>
      <c r="T74" s="35"/>
      <c r="U74" s="35"/>
      <c r="V74" s="35"/>
      <c r="W74" s="35"/>
      <c r="X74" s="35"/>
      <c r="Y74" s="35"/>
    </row>
    <row r="75" spans="1:25" ht="28.5" customHeight="1">
      <c r="A75" s="174" t="s">
        <v>15</v>
      </c>
      <c r="B75" s="174"/>
      <c r="C75" s="174"/>
      <c r="D75" s="174"/>
      <c r="E75" s="174"/>
      <c r="F75" s="174"/>
      <c r="G75" s="174"/>
      <c r="H75" s="174"/>
      <c r="I75" s="174"/>
      <c r="J75" s="35"/>
      <c r="K75" s="35"/>
      <c r="L75" s="35"/>
      <c r="M75" s="35"/>
      <c r="N75" s="35"/>
      <c r="O75" s="35"/>
      <c r="P75" s="35"/>
      <c r="Q75" s="35"/>
      <c r="R75" s="35"/>
      <c r="S75" s="35"/>
      <c r="T75" s="35"/>
      <c r="U75" s="35"/>
      <c r="V75" s="35"/>
      <c r="W75" s="35"/>
      <c r="X75" s="35"/>
      <c r="Y75" s="35"/>
    </row>
    <row r="76" spans="1:25" ht="14.4" customHeight="1">
      <c r="A76" s="170" t="s">
        <v>107</v>
      </c>
      <c r="B76" s="170"/>
      <c r="C76" s="170"/>
      <c r="D76" s="170"/>
      <c r="E76" s="170"/>
      <c r="F76" s="170"/>
      <c r="G76" s="170"/>
      <c r="H76" s="170"/>
      <c r="I76" s="170"/>
      <c r="J76" s="35"/>
      <c r="K76" s="35"/>
      <c r="L76" s="35"/>
      <c r="M76" s="35"/>
      <c r="N76" s="35"/>
      <c r="O76" s="35"/>
      <c r="P76" s="35"/>
      <c r="Q76" s="35"/>
      <c r="R76" s="35"/>
      <c r="S76" s="35"/>
      <c r="T76" s="35"/>
      <c r="U76" s="35"/>
      <c r="V76" s="35"/>
      <c r="W76" s="35"/>
      <c r="X76" s="35"/>
      <c r="Y76" s="35"/>
    </row>
    <row r="77" spans="1:25" ht="15" customHeight="1">
      <c r="A77" s="170"/>
      <c r="B77" s="170"/>
      <c r="C77" s="170"/>
      <c r="D77" s="170"/>
      <c r="E77" s="170"/>
      <c r="F77" s="170"/>
      <c r="G77" s="170"/>
      <c r="H77" s="170"/>
      <c r="I77" s="170"/>
      <c r="J77" s="35"/>
      <c r="K77" s="35"/>
      <c r="L77" s="35"/>
      <c r="M77" s="35"/>
      <c r="N77" s="35"/>
      <c r="O77" s="35"/>
      <c r="P77" s="35"/>
      <c r="Q77" s="35"/>
      <c r="R77" s="35"/>
      <c r="S77" s="35"/>
      <c r="T77" s="35"/>
      <c r="U77" s="35"/>
      <c r="V77" s="35"/>
      <c r="W77" s="35"/>
      <c r="X77" s="35"/>
      <c r="Y77" s="35"/>
    </row>
    <row r="78" spans="1:25" ht="14.4" customHeight="1">
      <c r="A78" s="170"/>
      <c r="B78" s="170"/>
      <c r="C78" s="170"/>
      <c r="D78" s="170"/>
      <c r="E78" s="170"/>
      <c r="F78" s="170"/>
      <c r="G78" s="170"/>
      <c r="H78" s="170"/>
      <c r="I78" s="170"/>
      <c r="J78" s="35"/>
      <c r="K78" s="35"/>
      <c r="L78" s="35"/>
      <c r="M78" s="35"/>
      <c r="N78" s="35"/>
      <c r="O78" s="35"/>
      <c r="P78" s="35"/>
      <c r="Q78" s="35"/>
      <c r="R78" s="35"/>
      <c r="S78" s="35"/>
      <c r="T78" s="35"/>
      <c r="U78" s="35"/>
      <c r="V78" s="35"/>
      <c r="W78" s="35"/>
      <c r="X78" s="35"/>
      <c r="Y78" s="35"/>
    </row>
    <row r="79" spans="1:25" ht="14.4" customHeight="1">
      <c r="A79" s="170"/>
      <c r="B79" s="170"/>
      <c r="C79" s="170"/>
      <c r="D79" s="170"/>
      <c r="E79" s="170"/>
      <c r="F79" s="170"/>
      <c r="G79" s="170"/>
      <c r="H79" s="170"/>
      <c r="I79" s="170"/>
      <c r="J79" s="35"/>
      <c r="K79" s="35"/>
      <c r="L79" s="35"/>
      <c r="M79" s="35"/>
      <c r="N79" s="35"/>
      <c r="O79" s="35"/>
      <c r="P79" s="35"/>
      <c r="Q79" s="35"/>
      <c r="R79" s="35"/>
      <c r="S79" s="35"/>
      <c r="T79" s="35"/>
      <c r="U79" s="35"/>
      <c r="V79" s="35"/>
      <c r="W79" s="35"/>
      <c r="X79" s="35"/>
      <c r="Y79" s="35"/>
    </row>
    <row r="80" spans="1:25" ht="14.4" customHeight="1">
      <c r="A80" s="170"/>
      <c r="B80" s="170"/>
      <c r="C80" s="170"/>
      <c r="D80" s="170"/>
      <c r="E80" s="170"/>
      <c r="F80" s="170"/>
      <c r="G80" s="170"/>
      <c r="H80" s="170"/>
      <c r="I80" s="170"/>
      <c r="J80" s="35"/>
      <c r="K80" s="35"/>
      <c r="L80" s="35"/>
      <c r="M80" s="35"/>
      <c r="N80" s="35"/>
      <c r="O80" s="35"/>
      <c r="P80" s="35"/>
      <c r="Q80" s="35"/>
      <c r="R80" s="35"/>
      <c r="S80" s="35"/>
      <c r="T80" s="35"/>
      <c r="U80" s="35"/>
      <c r="V80" s="35"/>
      <c r="W80" s="35"/>
      <c r="X80" s="35"/>
      <c r="Y80" s="35"/>
    </row>
    <row r="81" spans="1:25">
      <c r="A81" s="115"/>
      <c r="B81" s="116"/>
      <c r="C81" s="116"/>
      <c r="D81" s="157" t="str">
        <f>AIDE!C17</f>
        <v>info@huissiersthyacinthe.com</v>
      </c>
      <c r="E81" s="157"/>
      <c r="F81" s="157"/>
      <c r="G81" s="157"/>
      <c r="H81" s="116"/>
      <c r="I81" s="116"/>
      <c r="J81" s="35"/>
      <c r="K81" s="35"/>
      <c r="L81" s="35"/>
      <c r="M81" s="35"/>
      <c r="N81" s="35"/>
      <c r="O81" s="35"/>
      <c r="P81" s="35"/>
      <c r="Q81" s="35"/>
      <c r="R81" s="35"/>
      <c r="S81" s="35"/>
      <c r="T81" s="35"/>
      <c r="U81" s="35"/>
      <c r="V81" s="35"/>
      <c r="W81" s="35"/>
      <c r="X81" s="35"/>
      <c r="Y81" s="35"/>
    </row>
    <row r="82" spans="1:25">
      <c r="A82" s="35"/>
      <c r="B82" s="35"/>
      <c r="C82" s="35"/>
      <c r="D82" s="35"/>
      <c r="E82" s="35"/>
      <c r="F82" s="35"/>
      <c r="G82" s="35"/>
      <c r="H82" s="35"/>
      <c r="I82" s="35"/>
    </row>
    <row r="83" spans="1:25" hidden="1">
      <c r="A83" s="35"/>
      <c r="B83" s="35"/>
      <c r="C83" s="35"/>
      <c r="D83" s="35"/>
      <c r="E83" s="35"/>
      <c r="F83" s="150" t="s">
        <v>117</v>
      </c>
      <c r="G83" s="35"/>
      <c r="H83" s="35"/>
      <c r="I83" s="35"/>
    </row>
    <row r="84" spans="1:25" ht="33.6" hidden="1">
      <c r="A84" s="142"/>
      <c r="B84" s="143"/>
      <c r="C84" s="144" t="s">
        <v>110</v>
      </c>
      <c r="D84" s="145"/>
      <c r="E84" s="145"/>
      <c r="F84" s="145"/>
      <c r="G84" s="145"/>
      <c r="H84" s="145"/>
      <c r="I84" s="146"/>
    </row>
    <row r="85" spans="1:25" ht="30.75" hidden="1" customHeight="1">
      <c r="A85" s="192" t="s">
        <v>111</v>
      </c>
      <c r="B85" s="193"/>
      <c r="C85" s="193"/>
      <c r="D85" s="193"/>
      <c r="E85" s="193"/>
      <c r="F85" s="193"/>
      <c r="G85" s="193"/>
      <c r="H85" s="193"/>
      <c r="I85" s="194"/>
    </row>
    <row r="86" spans="1:25" ht="52.5" hidden="1" customHeight="1">
      <c r="A86" s="184" t="s">
        <v>112</v>
      </c>
      <c r="B86" s="185"/>
      <c r="C86" s="185"/>
      <c r="D86" s="185"/>
      <c r="E86" s="185"/>
      <c r="F86" s="185"/>
      <c r="G86" s="185"/>
      <c r="H86" s="185"/>
      <c r="I86" s="186"/>
    </row>
    <row r="87" spans="1:25" ht="47.25" hidden="1" customHeight="1">
      <c r="A87" s="195" t="s">
        <v>113</v>
      </c>
      <c r="B87" s="196"/>
      <c r="C87" s="196"/>
      <c r="D87" s="196"/>
      <c r="E87" s="196"/>
      <c r="F87" s="196"/>
      <c r="G87" s="196"/>
      <c r="H87" s="196"/>
      <c r="I87" s="197"/>
    </row>
    <row r="88" spans="1:25" ht="12" hidden="1" customHeight="1">
      <c r="A88" s="1"/>
      <c r="B88" s="1"/>
      <c r="C88" s="1"/>
      <c r="D88" s="1"/>
      <c r="E88" s="1"/>
      <c r="F88" s="1"/>
      <c r="G88" s="1"/>
      <c r="H88" s="1"/>
      <c r="I88" s="1"/>
    </row>
    <row r="89" spans="1:25" ht="33.6" hidden="1">
      <c r="A89" s="147"/>
      <c r="B89" s="148"/>
      <c r="C89" s="144" t="s">
        <v>114</v>
      </c>
      <c r="D89" s="148"/>
      <c r="E89" s="148"/>
      <c r="F89" s="148"/>
      <c r="G89" s="148"/>
      <c r="H89" s="148"/>
      <c r="I89" s="149"/>
    </row>
    <row r="90" spans="1:25" ht="41.25" hidden="1" customHeight="1">
      <c r="A90" s="184" t="s">
        <v>116</v>
      </c>
      <c r="B90" s="185"/>
      <c r="C90" s="185"/>
      <c r="D90" s="185"/>
      <c r="E90" s="185"/>
      <c r="F90" s="185"/>
      <c r="G90" s="185"/>
      <c r="H90" s="185"/>
      <c r="I90" s="186"/>
    </row>
    <row r="91" spans="1:25" ht="26.25" hidden="1" customHeight="1">
      <c r="A91" s="187" t="s">
        <v>115</v>
      </c>
      <c r="B91" s="188"/>
      <c r="C91" s="188"/>
      <c r="D91" s="188"/>
      <c r="E91" s="188"/>
      <c r="F91" s="188"/>
      <c r="G91" s="188"/>
      <c r="H91" s="188"/>
      <c r="I91" s="189"/>
    </row>
    <row r="92" spans="1:25" hidden="1">
      <c r="A92" s="191" t="s">
        <v>119</v>
      </c>
      <c r="B92" s="191"/>
      <c r="C92" s="191"/>
      <c r="D92" s="191"/>
      <c r="E92" s="191"/>
      <c r="F92" s="191"/>
      <c r="G92" s="191"/>
      <c r="H92" s="191"/>
      <c r="I92" s="191"/>
    </row>
    <row r="93" spans="1:25" ht="28.5" hidden="1" customHeight="1">
      <c r="A93" s="190" t="s">
        <v>118</v>
      </c>
      <c r="B93" s="190"/>
      <c r="C93" s="190"/>
      <c r="D93" s="190"/>
      <c r="E93" s="190"/>
      <c r="F93" s="190"/>
      <c r="G93" s="190"/>
      <c r="H93" s="190"/>
      <c r="I93" s="190"/>
    </row>
    <row r="94" spans="1:25" hidden="1"/>
  </sheetData>
  <sheetProtection algorithmName="SHA-512" hashValue="jIc+Ad4JKs8WZxAjgEViL+rTzCo/7O4M5AL7djcvMm2hDmSkibTF3tpl3mUhhSnhm/i8NAALQJULM9Z2QR+KiQ==" saltValue="XL7xh43AeanKvI01FqHtLw==" spinCount="100000" sheet="1" formatCells="0" formatColumns="0" formatRows="0" selectLockedCells="1" sort="0" autoFilter="0"/>
  <mergeCells count="48">
    <mergeCell ref="A90:I90"/>
    <mergeCell ref="A91:I91"/>
    <mergeCell ref="A93:I93"/>
    <mergeCell ref="A92:I92"/>
    <mergeCell ref="A85:I85"/>
    <mergeCell ref="A86:I86"/>
    <mergeCell ref="A87:I87"/>
    <mergeCell ref="A9:H9"/>
    <mergeCell ref="B21:C21"/>
    <mergeCell ref="B22:C22"/>
    <mergeCell ref="B29:I29"/>
    <mergeCell ref="H35:I35"/>
    <mergeCell ref="B25:C25"/>
    <mergeCell ref="D22:E22"/>
    <mergeCell ref="B23:C23"/>
    <mergeCell ref="C27:D27"/>
    <mergeCell ref="A13:A17"/>
    <mergeCell ref="D21:E21"/>
    <mergeCell ref="A29:A33"/>
    <mergeCell ref="A76:I80"/>
    <mergeCell ref="C39:G39"/>
    <mergeCell ref="A68:I68"/>
    <mergeCell ref="C37:G37"/>
    <mergeCell ref="C58:G58"/>
    <mergeCell ref="C63:G63"/>
    <mergeCell ref="A75:I75"/>
    <mergeCell ref="B54:E54"/>
    <mergeCell ref="B55:E55"/>
    <mergeCell ref="C38:H38"/>
    <mergeCell ref="C62:H62"/>
    <mergeCell ref="F69:H69"/>
    <mergeCell ref="C73:D73"/>
    <mergeCell ref="D81:G81"/>
    <mergeCell ref="C16:D16"/>
    <mergeCell ref="A6:H6"/>
    <mergeCell ref="B51:E51"/>
    <mergeCell ref="B50:H50"/>
    <mergeCell ref="B52:E52"/>
    <mergeCell ref="B53:E53"/>
    <mergeCell ref="F51:G51"/>
    <mergeCell ref="A20:I20"/>
    <mergeCell ref="A10:I10"/>
    <mergeCell ref="A21:A25"/>
    <mergeCell ref="B24:C24"/>
    <mergeCell ref="A7:H7"/>
    <mergeCell ref="A8:H8"/>
    <mergeCell ref="F27:G27"/>
    <mergeCell ref="B13:I13"/>
  </mergeCells>
  <conditionalFormatting sqref="A71:A74">
    <cfRule type="expression" dxfId="2" priority="5">
      <formula>#REF!&lt;&gt;0</formula>
    </cfRule>
  </conditionalFormatting>
  <dataValidations count="3">
    <dataValidation errorStyle="warning" allowBlank="1" showInputMessage="1" showErrorMessage="1" errorTitle="Personne à charge" error="Inscrivez 0 ou 1" promptTitle="Première personne à charge" prompt="Inscrivez 1 si l'employé à au moins 1 personne à charge" sqref="B39" xr:uid="{2A874AAB-37C2-4FE0-A59C-697E70BD1E97}"/>
    <dataValidation type="list" allowBlank="1" showInputMessage="1" showErrorMessage="1" sqref="F32:F34 G31" xr:uid="{C63A6EDF-5978-46BB-BC41-D104543DFB26}">
      <formula1>"Oui,Non"</formula1>
    </dataValidation>
    <dataValidation type="list" allowBlank="1" showInputMessage="1" showErrorMessage="1" sqref="I62" xr:uid="{DA46E219-3FB1-48BB-B884-F35F7B1164A8}">
      <formula1>"Non,Oui"</formula1>
    </dataValidation>
  </dataValidations>
  <hyperlinks>
    <hyperlink ref="D81" r:id="rId1" display="mailto:info@huissiersthyacinthe.com" xr:uid="{52A3F0D5-7FD8-421C-8E5A-F6CC592E68F1}"/>
    <hyperlink ref="A93" r:id="rId2" xr:uid="{F5674131-BF23-46B1-9C9A-7FA27F07CB0E}"/>
  </hyperlinks>
  <printOptions horizontalCentered="1"/>
  <pageMargins left="0.2" right="0.2" top="1" bottom="1" header="0.3" footer="0.3"/>
  <pageSetup scale="43" orientation="portrait" r:id="rId3"/>
  <rowBreaks count="1" manualBreakCount="1">
    <brk id="44" max="16383" man="1"/>
  </rowBreaks>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E23D7A97-D4B5-4668-B6EA-37C724DDB494}">
          <x14:formula1>
            <xm:f>AIDE!$I$13:$I$17</xm:f>
          </x14:formula1>
          <xm:sqref>C16:D16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27D43-AE71-4681-9508-DC70E159527E}">
  <sheetPr>
    <tabColor rgb="FF0000CC"/>
    <pageSetUpPr fitToPage="1"/>
  </sheetPr>
  <dimension ref="A1:XFC95"/>
  <sheetViews>
    <sheetView showGridLines="0" tabSelected="1" workbookViewId="0">
      <selection activeCell="C72" sqref="C72"/>
    </sheetView>
  </sheetViews>
  <sheetFormatPr baseColWidth="10" defaultColWidth="11.44140625" defaultRowHeight="14.4"/>
  <cols>
    <col min="1" max="1" width="4.6640625" customWidth="1"/>
    <col min="2" max="2" width="3.33203125" customWidth="1"/>
    <col min="3" max="3" width="22.44140625" customWidth="1"/>
    <col min="4" max="4" width="9.88671875" customWidth="1"/>
    <col min="5" max="5" width="2.109375" bestFit="1" customWidth="1"/>
    <col min="6" max="6" width="16.5546875" customWidth="1"/>
    <col min="7" max="7" width="16" customWidth="1"/>
    <col min="8" max="8" width="12.33203125" customWidth="1"/>
    <col min="9" max="9" width="16.6640625" bestFit="1" customWidth="1"/>
    <col min="10" max="10" width="12.6640625" customWidth="1"/>
  </cols>
  <sheetData>
    <row r="1" spans="1:25 16383:16383" ht="33">
      <c r="D1" s="82" t="s">
        <v>89</v>
      </c>
      <c r="H1" s="83" t="s">
        <v>83</v>
      </c>
    </row>
    <row r="2" spans="1:25 16383:16383" ht="28.8">
      <c r="D2" s="82" t="s">
        <v>84</v>
      </c>
    </row>
    <row r="3" spans="1:25 16383:16383">
      <c r="D3" s="84" t="s">
        <v>120</v>
      </c>
    </row>
    <row r="4" spans="1:25 16383:16383">
      <c r="D4" s="85" t="str">
        <f>AIDE!C16</f>
        <v>935, Avenue du Palais, à Saint-Hyacinthe, province de Québec, J2S 5C6</v>
      </c>
    </row>
    <row r="6" spans="1:25 16383:16383" ht="15.6">
      <c r="A6" s="160" t="s">
        <v>121</v>
      </c>
      <c r="B6" s="160"/>
      <c r="C6" s="160"/>
      <c r="D6" s="160"/>
      <c r="E6" s="160"/>
      <c r="F6" s="160"/>
      <c r="G6" s="160"/>
      <c r="H6" s="160"/>
      <c r="I6" s="151">
        <f>Instructions!A1</f>
        <v>46477</v>
      </c>
      <c r="J6" s="35"/>
      <c r="K6" s="35"/>
      <c r="L6" s="35"/>
      <c r="M6" s="35"/>
      <c r="N6" s="35"/>
      <c r="O6" s="35"/>
      <c r="P6" s="35"/>
      <c r="Q6" s="35"/>
      <c r="R6" s="35"/>
      <c r="S6" s="35"/>
      <c r="T6" s="35"/>
      <c r="U6" s="35"/>
      <c r="V6" s="35"/>
      <c r="W6" s="35"/>
      <c r="X6" s="35"/>
      <c r="Y6" s="35"/>
      <c r="XFC6" t="s">
        <v>52</v>
      </c>
    </row>
    <row r="7" spans="1:25 16383:16383" ht="30" customHeight="1">
      <c r="A7" s="167" t="s">
        <v>122</v>
      </c>
      <c r="B7" s="167"/>
      <c r="C7" s="167"/>
      <c r="D7" s="167"/>
      <c r="E7" s="167"/>
      <c r="F7" s="167"/>
      <c r="G7" s="167"/>
      <c r="H7" s="167"/>
      <c r="J7" s="35"/>
      <c r="K7" s="35"/>
      <c r="L7" s="35"/>
      <c r="M7" s="35"/>
      <c r="N7" s="35"/>
      <c r="O7" s="35"/>
      <c r="P7" s="35"/>
      <c r="Q7" s="35"/>
      <c r="R7" s="35"/>
      <c r="S7" s="35"/>
      <c r="T7" s="35"/>
      <c r="U7" s="35"/>
      <c r="V7" s="35"/>
      <c r="W7" s="35"/>
      <c r="X7" s="35"/>
      <c r="Y7" s="35"/>
    </row>
    <row r="8" spans="1:25 16383:16383" ht="29.25" customHeight="1">
      <c r="A8" s="168" t="s">
        <v>1</v>
      </c>
      <c r="B8" s="168"/>
      <c r="C8" s="168"/>
      <c r="D8" s="168"/>
      <c r="E8" s="168"/>
      <c r="F8" s="168"/>
      <c r="G8" s="168"/>
      <c r="H8" s="168"/>
      <c r="J8" s="35"/>
      <c r="K8" s="35"/>
      <c r="L8" s="35"/>
      <c r="M8" s="35"/>
      <c r="N8" s="35"/>
      <c r="O8" s="35"/>
      <c r="P8" s="35"/>
      <c r="Q8" s="35"/>
      <c r="R8" s="35"/>
      <c r="S8" s="35"/>
      <c r="T8" s="35"/>
      <c r="U8" s="35"/>
      <c r="V8" s="35"/>
      <c r="W8" s="35"/>
      <c r="X8" s="35"/>
      <c r="Y8" s="35"/>
    </row>
    <row r="9" spans="1:25 16383:16383" ht="14.25" customHeight="1">
      <c r="A9" s="178" t="s">
        <v>123</v>
      </c>
      <c r="B9" s="178"/>
      <c r="C9" s="178"/>
      <c r="D9" s="178"/>
      <c r="E9" s="178"/>
      <c r="F9" s="178"/>
      <c r="G9" s="178"/>
      <c r="H9" s="178"/>
      <c r="J9" s="35"/>
      <c r="K9" s="35"/>
      <c r="L9" s="35"/>
      <c r="M9" s="35"/>
      <c r="N9" s="35"/>
      <c r="O9" s="35"/>
      <c r="P9" s="35"/>
      <c r="Q9" s="35"/>
      <c r="R9" s="35"/>
      <c r="S9" s="35"/>
      <c r="T9" s="35"/>
      <c r="U9" s="35"/>
      <c r="V9" s="35"/>
      <c r="W9" s="35"/>
      <c r="X9" s="35"/>
      <c r="Y9" s="35"/>
    </row>
    <row r="10" spans="1:25 16383:16383" ht="15.6">
      <c r="A10" s="165" t="s">
        <v>124</v>
      </c>
      <c r="B10" s="165"/>
      <c r="C10" s="165"/>
      <c r="D10" s="165"/>
      <c r="E10" s="165"/>
      <c r="F10" s="165"/>
      <c r="G10" s="165"/>
      <c r="H10" s="165"/>
      <c r="I10" s="165"/>
      <c r="J10" s="35"/>
      <c r="K10" s="35"/>
      <c r="L10" s="35"/>
      <c r="M10" s="35"/>
      <c r="N10" s="35"/>
      <c r="O10" s="35"/>
      <c r="P10" s="35"/>
      <c r="Q10" s="35"/>
      <c r="R10" s="35"/>
      <c r="S10" s="35"/>
      <c r="T10" s="35"/>
      <c r="U10" s="35"/>
      <c r="V10" s="35"/>
      <c r="W10" s="35"/>
      <c r="X10" s="35"/>
      <c r="Y10" s="35"/>
    </row>
    <row r="11" spans="1:25 16383:16383" ht="15.6">
      <c r="A11" s="86"/>
      <c r="B11" s="86"/>
      <c r="C11" s="86"/>
      <c r="D11" s="86"/>
      <c r="E11" s="86"/>
      <c r="F11" s="86"/>
      <c r="G11" s="86"/>
      <c r="H11" s="86"/>
      <c r="I11" s="86"/>
      <c r="J11" s="35"/>
      <c r="K11" s="35"/>
      <c r="L11" s="35"/>
      <c r="M11" s="35"/>
      <c r="N11" s="35"/>
      <c r="O11" s="35"/>
      <c r="P11" s="35"/>
      <c r="Q11" s="35"/>
      <c r="R11" s="35"/>
      <c r="S11" s="35"/>
      <c r="T11" s="35"/>
      <c r="U11" s="35"/>
      <c r="V11" s="35"/>
      <c r="W11" s="35"/>
      <c r="X11" s="35"/>
      <c r="Y11" s="35"/>
    </row>
    <row r="12" spans="1:25 16383:16383" ht="15.6">
      <c r="A12" s="86"/>
      <c r="B12" s="86"/>
      <c r="C12" s="86"/>
      <c r="D12" s="86"/>
      <c r="E12" s="86"/>
      <c r="F12" s="86"/>
      <c r="G12" s="86"/>
      <c r="H12" s="86"/>
      <c r="I12" s="86"/>
      <c r="J12" s="35"/>
      <c r="K12" s="35"/>
      <c r="L12" s="35"/>
      <c r="M12" s="35"/>
      <c r="N12" s="35"/>
      <c r="O12" s="35"/>
      <c r="P12" s="35"/>
      <c r="Q12" s="35"/>
      <c r="R12" s="35"/>
      <c r="S12" s="35"/>
      <c r="T12" s="35"/>
      <c r="U12" s="35"/>
      <c r="V12" s="35"/>
      <c r="W12" s="35"/>
      <c r="X12" s="35"/>
      <c r="Y12" s="35"/>
    </row>
    <row r="13" spans="1:25 16383:16383" ht="15.75" customHeight="1">
      <c r="A13" s="166" t="s">
        <v>5</v>
      </c>
      <c r="B13" s="164" t="s">
        <v>130</v>
      </c>
      <c r="C13" s="164"/>
      <c r="D13" s="164"/>
      <c r="E13" s="164"/>
      <c r="F13" s="164"/>
      <c r="G13" s="164"/>
      <c r="H13" s="164"/>
      <c r="I13" s="164"/>
      <c r="J13" s="35"/>
      <c r="K13" s="35"/>
      <c r="L13" s="35"/>
      <c r="M13" s="35"/>
      <c r="N13" s="35"/>
      <c r="O13" s="35"/>
      <c r="P13" s="35"/>
      <c r="Q13" s="35"/>
      <c r="R13" s="35"/>
      <c r="S13" s="35"/>
      <c r="T13" s="35"/>
      <c r="U13" s="35"/>
      <c r="V13" s="35"/>
      <c r="W13" s="35"/>
      <c r="X13" s="35"/>
      <c r="Y13" s="35"/>
    </row>
    <row r="14" spans="1:25 16383:16383" ht="15.6">
      <c r="A14" s="166"/>
      <c r="B14" s="86"/>
      <c r="C14" s="86"/>
      <c r="D14" s="86"/>
      <c r="E14" s="86"/>
      <c r="F14" s="86"/>
      <c r="G14" s="86"/>
      <c r="H14" s="86"/>
      <c r="I14" s="86"/>
      <c r="J14" s="35"/>
      <c r="K14" s="35"/>
      <c r="L14" s="35"/>
      <c r="M14" s="35"/>
      <c r="N14" s="35"/>
      <c r="O14" s="35"/>
      <c r="P14" s="35"/>
      <c r="Q14" s="35"/>
      <c r="R14" s="35"/>
      <c r="S14" s="35"/>
      <c r="T14" s="35"/>
      <c r="U14" s="35"/>
      <c r="V14" s="35"/>
      <c r="W14" s="35"/>
      <c r="X14" s="35"/>
      <c r="Y14" s="35"/>
    </row>
    <row r="15" spans="1:25 16383:16383" ht="16.2" thickBot="1">
      <c r="A15" s="166"/>
      <c r="B15" s="86"/>
      <c r="D15" s="86"/>
      <c r="E15" s="86"/>
      <c r="F15" s="86" t="s">
        <v>131</v>
      </c>
      <c r="G15" s="86"/>
      <c r="I15" s="86"/>
      <c r="J15" s="35"/>
      <c r="K15" s="35"/>
      <c r="L15" s="35"/>
      <c r="M15" s="35"/>
      <c r="N15" s="35"/>
      <c r="O15" s="35"/>
      <c r="P15" s="35"/>
      <c r="Q15" s="35"/>
      <c r="R15" s="35"/>
      <c r="S15" s="35"/>
      <c r="T15" s="35"/>
      <c r="U15" s="35"/>
      <c r="V15" s="35"/>
      <c r="W15" s="35"/>
      <c r="X15" s="35"/>
      <c r="Y15" s="35"/>
    </row>
    <row r="16" spans="1:25 16383:16383" ht="32.25" customHeight="1" thickBot="1">
      <c r="A16" s="166"/>
      <c r="B16" s="86"/>
      <c r="C16" s="158" t="s">
        <v>125</v>
      </c>
      <c r="D16" s="159"/>
      <c r="E16" s="86"/>
      <c r="F16" s="135">
        <v>0</v>
      </c>
      <c r="G16" s="86"/>
      <c r="I16" s="86"/>
      <c r="J16" s="35"/>
      <c r="K16" s="35"/>
      <c r="L16" s="35"/>
      <c r="M16" s="35"/>
      <c r="N16" s="35"/>
      <c r="O16" s="35"/>
      <c r="P16" s="35"/>
      <c r="Q16" s="35"/>
      <c r="R16" s="35"/>
      <c r="S16" s="35"/>
      <c r="T16" s="35"/>
      <c r="U16" s="35"/>
      <c r="V16" s="35"/>
      <c r="W16" s="35"/>
      <c r="X16" s="35"/>
      <c r="Y16" s="35"/>
    </row>
    <row r="17" spans="1:25" ht="15" customHeight="1">
      <c r="A17" s="166"/>
      <c r="B17" s="86"/>
      <c r="C17" s="86"/>
      <c r="D17" s="86"/>
      <c r="E17" s="86"/>
      <c r="F17" s="86"/>
      <c r="G17" s="86"/>
      <c r="H17" s="86"/>
      <c r="I17" s="86"/>
      <c r="J17" s="35"/>
      <c r="K17" s="35"/>
      <c r="L17" s="35"/>
      <c r="M17" s="35"/>
      <c r="N17" s="35"/>
      <c r="O17" s="35"/>
      <c r="P17" s="35"/>
      <c r="Q17" s="35"/>
      <c r="R17" s="35"/>
      <c r="S17" s="35"/>
      <c r="T17" s="35"/>
      <c r="U17" s="35"/>
      <c r="V17" s="35"/>
      <c r="W17" s="35"/>
      <c r="X17" s="35"/>
      <c r="Y17" s="35"/>
    </row>
    <row r="18" spans="1:25" ht="15.6">
      <c r="A18" s="86"/>
      <c r="B18" s="86"/>
      <c r="C18" s="86"/>
      <c r="D18" s="86"/>
      <c r="E18" s="86"/>
      <c r="F18" s="86"/>
      <c r="G18" s="86"/>
      <c r="H18" s="86"/>
      <c r="I18" s="86"/>
      <c r="J18" s="35"/>
      <c r="K18" s="35"/>
      <c r="L18" s="35"/>
      <c r="M18" s="35"/>
      <c r="N18" s="35"/>
      <c r="O18" s="35"/>
      <c r="P18" s="35"/>
      <c r="Q18" s="35"/>
      <c r="R18" s="35"/>
      <c r="S18" s="35"/>
      <c r="T18" s="35"/>
      <c r="U18" s="35"/>
      <c r="V18" s="35"/>
      <c r="W18" s="35"/>
      <c r="X18" s="35"/>
      <c r="Y18" s="35"/>
    </row>
    <row r="19" spans="1:25" ht="14.25" hidden="1" customHeight="1">
      <c r="J19" s="35"/>
      <c r="K19" s="35"/>
      <c r="L19" s="35"/>
      <c r="M19" s="35"/>
      <c r="N19" s="35"/>
      <c r="O19" s="35"/>
      <c r="P19" s="35"/>
      <c r="Q19" s="35"/>
      <c r="R19" s="35"/>
      <c r="S19" s="35"/>
      <c r="T19" s="35"/>
      <c r="U19" s="35"/>
      <c r="V19" s="35"/>
      <c r="W19" s="35"/>
      <c r="X19" s="35"/>
      <c r="Y19" s="35"/>
    </row>
    <row r="20" spans="1:25" ht="14.25" hidden="1" customHeight="1">
      <c r="A20" s="164" t="s">
        <v>27</v>
      </c>
      <c r="B20" s="164"/>
      <c r="C20" s="164"/>
      <c r="D20" s="164"/>
      <c r="E20" s="164"/>
      <c r="F20" s="164"/>
      <c r="G20" s="164"/>
      <c r="H20" s="164"/>
      <c r="I20" s="164"/>
      <c r="J20" s="35"/>
      <c r="K20" s="35"/>
      <c r="L20" s="35"/>
      <c r="M20" s="35"/>
      <c r="N20" s="35"/>
      <c r="O20" s="35"/>
      <c r="P20" s="35"/>
      <c r="Q20" s="35"/>
      <c r="R20" s="35"/>
      <c r="S20" s="35"/>
      <c r="T20" s="35"/>
      <c r="U20" s="35"/>
      <c r="V20" s="35"/>
      <c r="W20" s="35"/>
      <c r="X20" s="35"/>
      <c r="Y20" s="35"/>
    </row>
    <row r="21" spans="1:25" s="2" customFormat="1" ht="14.25" hidden="1" customHeight="1">
      <c r="A21" s="166" t="s">
        <v>5</v>
      </c>
      <c r="B21" s="161" t="str">
        <f>AIDE!K13</f>
        <v>Choose the frequency from this list</v>
      </c>
      <c r="C21" s="161"/>
      <c r="D21" s="183" t="s">
        <v>22</v>
      </c>
      <c r="E21" s="183"/>
      <c r="F21" s="88" t="s">
        <v>17</v>
      </c>
      <c r="G21" s="2" t="s">
        <v>26</v>
      </c>
      <c r="H21" s="36"/>
      <c r="I21" s="36"/>
      <c r="J21" s="36"/>
      <c r="K21" s="36"/>
      <c r="L21" s="36"/>
      <c r="M21" s="36"/>
      <c r="N21" s="36"/>
      <c r="O21" s="36"/>
      <c r="P21" s="36"/>
      <c r="Q21" s="36"/>
      <c r="R21" s="36"/>
      <c r="S21" s="36"/>
      <c r="T21" s="36"/>
      <c r="U21" s="36"/>
      <c r="V21" s="36"/>
      <c r="W21" s="36"/>
    </row>
    <row r="22" spans="1:25" ht="14.25" hidden="1" customHeight="1">
      <c r="A22" s="166"/>
      <c r="B22" s="161" t="str">
        <f>AIDE!K14</f>
        <v>Weekly</v>
      </c>
      <c r="C22" s="161"/>
      <c r="D22" s="181">
        <f>Instructions!E7</f>
        <v>380.19</v>
      </c>
      <c r="E22" s="181"/>
      <c r="F22" s="74">
        <f>IF($C$16=B22,$F$16,0)</f>
        <v>0</v>
      </c>
      <c r="G22" s="74">
        <f>IF(F22&gt;0,D22,0)</f>
        <v>0</v>
      </c>
      <c r="H22" s="35"/>
      <c r="I22" s="35"/>
      <c r="J22" s="35"/>
      <c r="K22" s="35"/>
      <c r="L22" s="35"/>
      <c r="M22" s="35"/>
      <c r="N22" s="35"/>
      <c r="O22" s="35"/>
      <c r="P22" s="35"/>
      <c r="Q22" s="35"/>
      <c r="R22" s="35"/>
      <c r="S22" s="35"/>
      <c r="T22" s="35"/>
      <c r="U22" s="35"/>
      <c r="V22" s="35"/>
      <c r="W22" s="35"/>
    </row>
    <row r="23" spans="1:25" s="1" customFormat="1" ht="14.25" hidden="1" customHeight="1">
      <c r="A23" s="166"/>
      <c r="B23" s="161" t="str">
        <f>AIDE!K15</f>
        <v>Every 2 weeks</v>
      </c>
      <c r="C23" s="161"/>
      <c r="D23" s="78">
        <f>Instructions!E8</f>
        <v>760.38</v>
      </c>
      <c r="E23" s="78"/>
      <c r="F23" s="74">
        <f t="shared" ref="F23:F25" si="0">IF($C$16=B23,$F$16,0)</f>
        <v>0</v>
      </c>
      <c r="G23" s="74">
        <f t="shared" ref="G23:G25" si="1">IF(F23&gt;0,D23,0)</f>
        <v>0</v>
      </c>
      <c r="H23" s="37"/>
      <c r="I23" s="37"/>
      <c r="J23" s="37"/>
      <c r="K23" s="37"/>
      <c r="L23" s="37"/>
      <c r="M23" s="37"/>
      <c r="N23" s="37"/>
      <c r="O23" s="37"/>
      <c r="P23" s="37"/>
      <c r="Q23" s="37"/>
      <c r="R23" s="37"/>
      <c r="S23" s="37"/>
      <c r="T23" s="37"/>
      <c r="U23" s="37"/>
      <c r="V23" s="37"/>
      <c r="W23" s="37"/>
    </row>
    <row r="24" spans="1:25" s="1" customFormat="1" ht="14.25" hidden="1" customHeight="1">
      <c r="A24" s="166"/>
      <c r="B24" s="161" t="str">
        <f>AIDE!K16</f>
        <v>Bi-monthly</v>
      </c>
      <c r="C24" s="161"/>
      <c r="D24" s="78">
        <f>Instructions!E9</f>
        <v>823.75</v>
      </c>
      <c r="E24" s="78"/>
      <c r="F24" s="74">
        <f t="shared" si="0"/>
        <v>0</v>
      </c>
      <c r="G24" s="74">
        <f t="shared" si="1"/>
        <v>0</v>
      </c>
      <c r="H24" s="37"/>
      <c r="I24" s="37"/>
      <c r="J24" s="37"/>
      <c r="K24" s="37"/>
      <c r="L24" s="37"/>
      <c r="M24" s="37"/>
      <c r="N24" s="37"/>
      <c r="O24" s="37"/>
      <c r="P24" s="37"/>
      <c r="Q24" s="37"/>
      <c r="R24" s="37"/>
      <c r="S24" s="37"/>
      <c r="T24" s="37"/>
      <c r="U24" s="37"/>
      <c r="V24" s="37"/>
      <c r="W24" s="37"/>
    </row>
    <row r="25" spans="1:25" ht="14.25" hidden="1" customHeight="1">
      <c r="A25" s="166"/>
      <c r="B25" s="161" t="str">
        <f>AIDE!K17</f>
        <v>Monthly</v>
      </c>
      <c r="C25" s="161"/>
      <c r="D25" s="78">
        <f>Instructions!E10</f>
        <v>1647.5</v>
      </c>
      <c r="E25" s="78"/>
      <c r="F25" s="74">
        <f t="shared" si="0"/>
        <v>0</v>
      </c>
      <c r="G25" s="74">
        <f t="shared" si="1"/>
        <v>0</v>
      </c>
      <c r="H25" s="35"/>
      <c r="I25" s="35"/>
      <c r="J25" s="35"/>
      <c r="K25" s="35"/>
      <c r="L25" s="35"/>
      <c r="M25" s="35"/>
      <c r="N25" s="35"/>
      <c r="O25" s="35"/>
      <c r="P25" s="35"/>
      <c r="Q25" s="35"/>
      <c r="R25" s="35"/>
      <c r="S25" s="35"/>
      <c r="T25" s="35"/>
      <c r="U25" s="35"/>
      <c r="V25" s="35"/>
      <c r="W25" s="35"/>
    </row>
    <row r="26" spans="1:25" ht="29.4" hidden="1" thickBot="1">
      <c r="A26" s="87"/>
      <c r="B26" s="89"/>
      <c r="C26" s="89"/>
      <c r="D26" s="79"/>
      <c r="E26" s="79"/>
      <c r="F26" s="90"/>
      <c r="G26" s="90"/>
      <c r="H26" s="74"/>
      <c r="I26" s="74"/>
      <c r="J26" s="35"/>
      <c r="K26" s="35"/>
      <c r="L26" s="35"/>
      <c r="M26" s="35"/>
      <c r="N26" s="35"/>
      <c r="O26" s="35"/>
      <c r="P26" s="35"/>
      <c r="Q26" s="35"/>
      <c r="R26" s="35"/>
      <c r="S26" s="35"/>
      <c r="T26" s="35"/>
      <c r="U26" s="35"/>
      <c r="V26" s="35"/>
      <c r="W26" s="35"/>
      <c r="X26" s="35"/>
      <c r="Y26" s="35"/>
    </row>
    <row r="27" spans="1:25" s="94" customFormat="1" ht="14.25" hidden="1" customHeight="1" thickBot="1">
      <c r="A27" s="121" t="str">
        <f>A21</f>
        <v>A</v>
      </c>
      <c r="B27" s="91"/>
      <c r="C27" s="182" t="s">
        <v>90</v>
      </c>
      <c r="D27" s="182"/>
      <c r="E27" s="91"/>
      <c r="F27" s="169" t="str">
        <f>C16</f>
        <v>Choose the frequency from this list</v>
      </c>
      <c r="G27" s="169"/>
      <c r="H27" s="92"/>
      <c r="I27" s="81">
        <f>SUM(F22:F25)</f>
        <v>0</v>
      </c>
      <c r="J27" s="93"/>
      <c r="K27" s="93"/>
      <c r="L27" s="93"/>
      <c r="M27" s="93"/>
      <c r="N27" s="93"/>
      <c r="O27" s="93"/>
      <c r="P27" s="93"/>
      <c r="Q27" s="93"/>
      <c r="R27" s="93"/>
      <c r="S27" s="93"/>
      <c r="T27" s="93"/>
      <c r="U27" s="93"/>
      <c r="V27" s="93"/>
      <c r="W27" s="93"/>
      <c r="X27" s="93"/>
      <c r="Y27" s="93"/>
    </row>
    <row r="28" spans="1:25" hidden="1">
      <c r="A28" s="122"/>
      <c r="B28" s="122"/>
      <c r="C28" s="122"/>
      <c r="D28" s="122"/>
      <c r="E28" s="122"/>
      <c r="F28" s="122"/>
      <c r="G28" s="80"/>
      <c r="H28" s="80"/>
      <c r="I28" s="80"/>
      <c r="J28" s="35"/>
      <c r="K28" s="35"/>
      <c r="L28" s="35"/>
      <c r="M28" s="35"/>
      <c r="N28" s="35"/>
      <c r="O28" s="35"/>
      <c r="P28" s="35"/>
      <c r="Q28" s="35"/>
      <c r="R28" s="35"/>
      <c r="S28" s="35"/>
      <c r="T28" s="35"/>
      <c r="U28" s="35"/>
      <c r="V28" s="35"/>
      <c r="W28" s="35"/>
      <c r="X28" s="35"/>
      <c r="Y28" s="35"/>
    </row>
    <row r="29" spans="1:25" ht="15" customHeight="1">
      <c r="A29" s="166" t="s">
        <v>6</v>
      </c>
      <c r="B29" s="165" t="s">
        <v>28</v>
      </c>
      <c r="C29" s="165"/>
      <c r="D29" s="165"/>
      <c r="E29" s="165"/>
      <c r="F29" s="165"/>
      <c r="G29" s="165"/>
      <c r="H29" s="165"/>
      <c r="I29" s="165"/>
      <c r="J29" s="35"/>
      <c r="K29" s="35"/>
      <c r="L29" s="35"/>
      <c r="M29" s="35"/>
      <c r="N29" s="35"/>
      <c r="O29" s="35"/>
      <c r="P29" s="35"/>
      <c r="Q29" s="35"/>
      <c r="R29" s="35"/>
      <c r="S29" s="35"/>
      <c r="T29" s="35"/>
      <c r="U29" s="35"/>
      <c r="V29" s="35"/>
      <c r="W29" s="35"/>
      <c r="X29" s="35"/>
      <c r="Y29" s="35"/>
    </row>
    <row r="30" spans="1:25" ht="15" customHeight="1" thickBot="1">
      <c r="A30" s="166"/>
      <c r="B30" s="86"/>
      <c r="E30" s="86"/>
      <c r="F30" s="86"/>
      <c r="G30" s="86"/>
      <c r="H30" s="86"/>
      <c r="I30" s="86"/>
      <c r="J30" s="35"/>
      <c r="K30" s="35"/>
      <c r="L30" s="35"/>
      <c r="M30" s="35"/>
      <c r="N30" s="35"/>
      <c r="O30" s="35"/>
      <c r="P30" s="35"/>
      <c r="Q30" s="35"/>
      <c r="R30" s="35"/>
      <c r="S30" s="35"/>
      <c r="T30" s="35"/>
      <c r="U30" s="35"/>
      <c r="V30" s="35"/>
      <c r="W30" s="35"/>
      <c r="X30" s="35"/>
      <c r="Y30" s="35"/>
    </row>
    <row r="31" spans="1:25" ht="15" customHeight="1" thickBot="1">
      <c r="A31" s="166"/>
      <c r="B31" s="86"/>
      <c r="C31" s="96" t="s">
        <v>132</v>
      </c>
      <c r="D31" s="86"/>
      <c r="E31" s="86"/>
      <c r="G31" s="117" t="s">
        <v>135</v>
      </c>
      <c r="H31" s="97">
        <f>IF(G31="Yes",1,0)</f>
        <v>0</v>
      </c>
      <c r="I31" s="86"/>
      <c r="J31" s="35"/>
      <c r="K31" s="35"/>
      <c r="L31" s="35"/>
      <c r="M31" s="35"/>
      <c r="N31" s="35"/>
      <c r="O31" s="35"/>
      <c r="P31" s="35"/>
      <c r="Q31" s="35"/>
      <c r="R31" s="35"/>
      <c r="S31" s="35"/>
      <c r="T31" s="35"/>
      <c r="U31" s="35"/>
      <c r="V31" s="35"/>
      <c r="W31" s="35"/>
      <c r="X31" s="35"/>
      <c r="Y31" s="35"/>
    </row>
    <row r="32" spans="1:25" ht="15" customHeight="1" thickBot="1">
      <c r="A32" s="166"/>
      <c r="B32" s="86"/>
      <c r="C32" s="98"/>
      <c r="D32" s="86"/>
      <c r="E32" s="86"/>
      <c r="F32" s="86"/>
      <c r="G32" s="86"/>
      <c r="H32" s="86"/>
      <c r="I32" s="86"/>
      <c r="J32" s="35"/>
      <c r="K32" s="35"/>
      <c r="L32" s="35"/>
      <c r="M32" s="35"/>
      <c r="N32" s="35"/>
      <c r="O32" s="35"/>
      <c r="P32" s="35"/>
      <c r="Q32" s="35"/>
      <c r="R32" s="35"/>
      <c r="S32" s="35"/>
      <c r="T32" s="35"/>
      <c r="U32" s="35"/>
      <c r="V32" s="35"/>
      <c r="W32" s="35"/>
      <c r="X32" s="35"/>
      <c r="Y32" s="35"/>
    </row>
    <row r="33" spans="1:25" ht="15" customHeight="1" thickBot="1">
      <c r="A33" s="166"/>
      <c r="B33" s="86"/>
      <c r="C33" s="96" t="s">
        <v>136</v>
      </c>
      <c r="D33" s="86"/>
      <c r="E33" s="86"/>
      <c r="F33" s="86"/>
      <c r="G33" s="118">
        <v>0</v>
      </c>
      <c r="H33" s="86" t="s">
        <v>137</v>
      </c>
      <c r="I33" s="86"/>
      <c r="J33" s="35"/>
      <c r="K33" s="35"/>
      <c r="L33" s="35"/>
      <c r="M33" s="35"/>
      <c r="N33" s="35"/>
      <c r="O33" s="35"/>
      <c r="P33" s="35"/>
      <c r="Q33" s="35"/>
      <c r="R33" s="35"/>
      <c r="S33" s="35"/>
      <c r="T33" s="35"/>
      <c r="U33" s="35"/>
      <c r="V33" s="35"/>
      <c r="W33" s="35"/>
      <c r="X33" s="35"/>
      <c r="Y33" s="35"/>
    </row>
    <row r="34" spans="1:25" ht="15" customHeight="1">
      <c r="A34" s="95"/>
      <c r="B34" s="86"/>
      <c r="C34" s="119" t="s">
        <v>138</v>
      </c>
      <c r="D34" s="86"/>
      <c r="E34" s="86"/>
      <c r="F34" s="86"/>
      <c r="G34" s="86"/>
      <c r="H34" s="86"/>
      <c r="I34" s="86"/>
      <c r="J34" s="35"/>
      <c r="K34" s="35"/>
      <c r="L34" s="35"/>
      <c r="M34" s="35"/>
      <c r="N34" s="35"/>
      <c r="O34" s="35"/>
      <c r="P34" s="35"/>
      <c r="Q34" s="35"/>
      <c r="R34" s="35"/>
      <c r="S34" s="35"/>
      <c r="T34" s="35"/>
      <c r="U34" s="35"/>
      <c r="V34" s="35"/>
      <c r="W34" s="35"/>
      <c r="X34" s="35"/>
      <c r="Y34" s="35"/>
    </row>
    <row r="35" spans="1:25" ht="15" customHeight="1">
      <c r="A35" s="95"/>
      <c r="B35" s="86"/>
      <c r="C35" s="99"/>
      <c r="D35" s="86"/>
      <c r="E35" s="86"/>
      <c r="F35" s="86" t="s">
        <v>96</v>
      </c>
      <c r="G35" s="138">
        <f>H31+G33</f>
        <v>0</v>
      </c>
      <c r="H35" s="180" t="s">
        <v>139</v>
      </c>
      <c r="I35" s="180"/>
      <c r="J35" s="35"/>
      <c r="K35" s="35"/>
      <c r="L35" s="35"/>
      <c r="M35" s="35"/>
      <c r="N35" s="35"/>
      <c r="O35" s="35"/>
      <c r="P35" s="35"/>
      <c r="Q35" s="35"/>
      <c r="R35" s="35"/>
      <c r="S35" s="35"/>
      <c r="T35" s="35"/>
      <c r="U35" s="35"/>
      <c r="V35" s="35"/>
      <c r="W35" s="35"/>
      <c r="X35" s="35"/>
      <c r="Y35" s="35"/>
    </row>
    <row r="36" spans="1:25" ht="15" customHeight="1">
      <c r="A36" s="95"/>
      <c r="B36" s="86"/>
      <c r="C36" s="99"/>
      <c r="D36" s="86"/>
      <c r="E36" s="86"/>
      <c r="F36" s="86"/>
      <c r="G36" s="100"/>
      <c r="H36" s="132"/>
      <c r="I36" s="132"/>
      <c r="J36" s="35"/>
      <c r="K36" s="35"/>
      <c r="L36" s="35"/>
      <c r="M36" s="35"/>
      <c r="N36" s="35"/>
      <c r="O36" s="35"/>
      <c r="P36" s="35"/>
      <c r="Q36" s="35"/>
      <c r="R36" s="35"/>
      <c r="S36" s="35"/>
      <c r="T36" s="35"/>
      <c r="U36" s="35"/>
      <c r="V36" s="35"/>
      <c r="W36" s="35"/>
      <c r="X36" s="35"/>
      <c r="Y36" s="35"/>
    </row>
    <row r="37" spans="1:25" s="1" customFormat="1" ht="14.25" hidden="1" customHeight="1">
      <c r="A37" s="141" t="s">
        <v>6</v>
      </c>
      <c r="B37" s="101"/>
      <c r="C37" s="173" t="s">
        <v>29</v>
      </c>
      <c r="D37" s="173"/>
      <c r="E37" s="173"/>
      <c r="F37" s="173"/>
      <c r="G37" s="173"/>
      <c r="H37" s="72">
        <f>SUM(G22:G25)</f>
        <v>0</v>
      </c>
      <c r="J37" s="37"/>
      <c r="K37" s="37"/>
      <c r="L37" s="37"/>
      <c r="M37" s="37"/>
      <c r="N37" s="37"/>
      <c r="O37" s="37"/>
      <c r="P37" s="37"/>
      <c r="Q37" s="37"/>
      <c r="R37" s="37"/>
      <c r="S37" s="37"/>
      <c r="T37" s="37"/>
      <c r="U37" s="37"/>
      <c r="V37" s="37"/>
      <c r="W37" s="37"/>
      <c r="X37" s="37"/>
      <c r="Y37" s="37"/>
    </row>
    <row r="38" spans="1:25" ht="14.25" hidden="1" customHeight="1">
      <c r="A38" s="95"/>
      <c r="B38" s="90"/>
      <c r="C38" s="164" t="s">
        <v>31</v>
      </c>
      <c r="D38" s="164"/>
      <c r="E38" s="164"/>
      <c r="F38" s="164"/>
      <c r="G38" s="164"/>
      <c r="H38" s="164"/>
      <c r="I38" s="102"/>
      <c r="J38" s="35"/>
      <c r="K38" s="35"/>
      <c r="L38" s="35"/>
      <c r="M38" s="35"/>
      <c r="N38" s="35"/>
      <c r="O38" s="35"/>
      <c r="P38" s="35"/>
      <c r="Q38" s="35"/>
      <c r="R38" s="35"/>
      <c r="S38" s="35"/>
      <c r="T38" s="35"/>
      <c r="U38" s="35"/>
      <c r="V38" s="35"/>
      <c r="W38" s="35"/>
      <c r="X38" s="35"/>
      <c r="Y38" s="35"/>
    </row>
    <row r="39" spans="1:25" ht="14.25" hidden="1" customHeight="1">
      <c r="A39" s="95"/>
      <c r="B39" s="103">
        <f>IF(G31="Oui",1,0)</f>
        <v>0</v>
      </c>
      <c r="C39" s="171" t="s">
        <v>93</v>
      </c>
      <c r="D39" s="171"/>
      <c r="E39" s="171"/>
      <c r="F39" s="171"/>
      <c r="G39" s="171"/>
      <c r="H39" s="104"/>
      <c r="I39" s="102"/>
      <c r="J39" s="35"/>
      <c r="K39" s="35"/>
      <c r="L39" s="35"/>
      <c r="M39" s="35"/>
      <c r="N39" s="35"/>
      <c r="O39" s="35"/>
      <c r="P39" s="35"/>
      <c r="Q39" s="35"/>
      <c r="R39" s="35"/>
      <c r="S39" s="35"/>
      <c r="T39" s="35"/>
      <c r="U39" s="35"/>
      <c r="V39" s="35"/>
      <c r="W39" s="35"/>
      <c r="X39" s="35"/>
      <c r="Y39" s="35"/>
    </row>
    <row r="40" spans="1:25" ht="28.8" hidden="1">
      <c r="A40" s="95"/>
      <c r="B40" s="90"/>
      <c r="C40" s="90" t="s">
        <v>9</v>
      </c>
      <c r="D40" s="73">
        <f>Instructions!F7</f>
        <v>152.08000000000001</v>
      </c>
      <c r="E40" s="105"/>
      <c r="F40" s="106"/>
      <c r="G40" s="107">
        <f>IF(G22&lt;&gt;0,(D40*$B$39),0)</f>
        <v>0</v>
      </c>
      <c r="H40" s="90" t="s">
        <v>2</v>
      </c>
      <c r="J40" s="35"/>
      <c r="K40" s="35"/>
      <c r="L40" s="35"/>
      <c r="M40" s="35"/>
      <c r="N40" s="35"/>
      <c r="O40" s="35"/>
      <c r="P40" s="35"/>
      <c r="Q40" s="35"/>
      <c r="R40" s="35"/>
      <c r="S40" s="35"/>
      <c r="T40" s="35"/>
      <c r="U40" s="35"/>
      <c r="V40" s="35"/>
      <c r="W40" s="35"/>
      <c r="X40" s="35"/>
      <c r="Y40" s="35"/>
    </row>
    <row r="41" spans="1:25" ht="28.8" hidden="1">
      <c r="A41" s="95"/>
      <c r="B41" s="90"/>
      <c r="C41" s="90" t="s">
        <v>9</v>
      </c>
      <c r="D41" s="73">
        <f>Instructions!F8</f>
        <v>304.16000000000003</v>
      </c>
      <c r="E41" s="105"/>
      <c r="F41" s="106"/>
      <c r="G41" s="107">
        <f>IF(G23&lt;&gt;0,(D41*$B$39),0)</f>
        <v>0</v>
      </c>
      <c r="H41" s="90"/>
      <c r="J41" s="35"/>
      <c r="K41" s="35"/>
      <c r="L41" s="35"/>
      <c r="M41" s="35"/>
      <c r="N41" s="35"/>
      <c r="O41" s="35"/>
      <c r="P41" s="35"/>
      <c r="Q41" s="35"/>
      <c r="R41" s="35"/>
      <c r="S41" s="35"/>
      <c r="T41" s="35"/>
      <c r="U41" s="35"/>
      <c r="V41" s="35"/>
      <c r="W41" s="35"/>
      <c r="X41" s="35"/>
      <c r="Y41" s="35"/>
    </row>
    <row r="42" spans="1:25" ht="28.8" hidden="1">
      <c r="A42" s="95"/>
      <c r="B42" s="90"/>
      <c r="C42" s="90" t="s">
        <v>9</v>
      </c>
      <c r="D42" s="73">
        <f>Instructions!F9</f>
        <v>329.5</v>
      </c>
      <c r="E42" s="105"/>
      <c r="F42" s="106"/>
      <c r="G42" s="107">
        <f>IF(G24&lt;&gt;0,(D42*$B$39),0)</f>
        <v>0</v>
      </c>
      <c r="H42" s="90"/>
      <c r="J42" s="35"/>
      <c r="K42" s="35"/>
      <c r="L42" s="35"/>
      <c r="M42" s="35"/>
      <c r="N42" s="35"/>
      <c r="O42" s="35"/>
      <c r="P42" s="35"/>
      <c r="Q42" s="35"/>
      <c r="R42" s="35"/>
      <c r="S42" s="35"/>
      <c r="T42" s="35"/>
      <c r="U42" s="35"/>
      <c r="V42" s="35"/>
      <c r="W42" s="35"/>
      <c r="X42" s="35"/>
      <c r="Y42" s="35"/>
    </row>
    <row r="43" spans="1:25" ht="28.8" hidden="1">
      <c r="A43" s="95"/>
      <c r="B43" s="90"/>
      <c r="C43" s="90" t="s">
        <v>9</v>
      </c>
      <c r="D43" s="73">
        <f>Instructions!F10</f>
        <v>659</v>
      </c>
      <c r="E43" s="105"/>
      <c r="F43" s="106"/>
      <c r="G43" s="107">
        <f>IF(G25&lt;&gt;0,(D43*$B$39),0)</f>
        <v>0</v>
      </c>
      <c r="H43" s="72">
        <f>SUM(G40:G43)</f>
        <v>0</v>
      </c>
      <c r="J43" s="35"/>
      <c r="K43" s="35"/>
      <c r="L43" s="35"/>
      <c r="M43" s="35"/>
      <c r="N43" s="35"/>
      <c r="O43" s="35"/>
      <c r="P43" s="35"/>
      <c r="Q43" s="35"/>
      <c r="R43" s="35"/>
      <c r="S43" s="35"/>
      <c r="T43" s="35"/>
      <c r="U43" s="35"/>
      <c r="V43" s="35"/>
      <c r="W43" s="35"/>
      <c r="X43" s="35"/>
      <c r="Y43" s="35"/>
    </row>
    <row r="44" spans="1:25" ht="14.25" hidden="1" customHeight="1">
      <c r="A44" s="95"/>
      <c r="B44" s="90"/>
      <c r="C44" s="90"/>
      <c r="D44" s="73"/>
      <c r="E44" s="105"/>
      <c r="F44" s="106"/>
      <c r="G44" s="107"/>
      <c r="H44" s="72"/>
      <c r="J44" s="35"/>
      <c r="K44" s="35"/>
      <c r="L44" s="35"/>
      <c r="M44" s="35"/>
      <c r="N44" s="35"/>
      <c r="O44" s="35"/>
      <c r="P44" s="35"/>
      <c r="Q44" s="35"/>
      <c r="R44" s="35"/>
      <c r="S44" s="35"/>
      <c r="T44" s="35"/>
      <c r="U44" s="35"/>
      <c r="V44" s="35"/>
      <c r="W44" s="35"/>
      <c r="X44" s="35"/>
      <c r="Y44" s="35"/>
    </row>
    <row r="45" spans="1:25" ht="33" hidden="1">
      <c r="D45" s="82"/>
      <c r="H45" s="83"/>
      <c r="K45" s="35"/>
      <c r="L45" s="35"/>
      <c r="M45" s="35"/>
      <c r="N45" s="35"/>
      <c r="O45" s="35"/>
      <c r="P45" s="35"/>
      <c r="Q45" s="35"/>
      <c r="R45" s="35"/>
      <c r="S45" s="35"/>
      <c r="T45" s="35"/>
      <c r="U45" s="35"/>
      <c r="V45" s="35"/>
      <c r="W45" s="35"/>
      <c r="X45" s="35"/>
      <c r="Y45" s="35"/>
    </row>
    <row r="46" spans="1:25" ht="14.25" hidden="1" customHeight="1">
      <c r="D46" s="85"/>
      <c r="K46" s="35"/>
      <c r="L46" s="35"/>
      <c r="M46" s="35"/>
      <c r="N46" s="35"/>
      <c r="O46" s="35"/>
      <c r="P46" s="35"/>
      <c r="Q46" s="35"/>
      <c r="R46" s="35"/>
      <c r="S46" s="35"/>
      <c r="T46" s="35"/>
      <c r="U46" s="35"/>
      <c r="V46" s="35"/>
      <c r="W46" s="35"/>
      <c r="X46" s="35"/>
      <c r="Y46" s="35"/>
    </row>
    <row r="47" spans="1:25" ht="14.25" hidden="1" customHeight="1">
      <c r="K47" s="35"/>
      <c r="L47" s="35"/>
      <c r="M47" s="35"/>
      <c r="N47" s="35"/>
      <c r="O47" s="35"/>
      <c r="P47" s="35"/>
      <c r="Q47" s="35"/>
      <c r="R47" s="35"/>
      <c r="S47" s="35"/>
      <c r="T47" s="35"/>
      <c r="U47" s="35"/>
      <c r="V47" s="35"/>
      <c r="W47" s="35"/>
      <c r="X47" s="35"/>
      <c r="Y47" s="35"/>
    </row>
    <row r="48" spans="1:25" ht="14.25" hidden="1" customHeight="1">
      <c r="A48" s="95"/>
      <c r="B48" s="90"/>
      <c r="C48" s="90"/>
      <c r="D48" s="73"/>
      <c r="E48" s="105"/>
      <c r="F48" s="106"/>
      <c r="G48" s="107"/>
      <c r="H48" s="72"/>
      <c r="J48" s="35"/>
      <c r="K48" s="35"/>
      <c r="L48" s="35"/>
      <c r="M48" s="35"/>
      <c r="N48" s="35"/>
      <c r="O48" s="35"/>
      <c r="P48" s="35"/>
      <c r="Q48" s="35"/>
      <c r="R48" s="35"/>
      <c r="S48" s="35"/>
      <c r="T48" s="35"/>
      <c r="U48" s="35"/>
      <c r="V48" s="35"/>
      <c r="W48" s="35"/>
      <c r="X48" s="35"/>
      <c r="Y48" s="35"/>
    </row>
    <row r="49" spans="1:25" ht="14.25" hidden="1" customHeight="1">
      <c r="A49" s="95"/>
      <c r="B49" s="90"/>
      <c r="C49" s="90"/>
      <c r="D49" s="73"/>
      <c r="E49" s="105"/>
      <c r="F49" s="106"/>
      <c r="G49" s="107"/>
      <c r="H49" s="72"/>
      <c r="J49" s="35"/>
      <c r="K49" s="35"/>
      <c r="L49" s="35"/>
      <c r="M49" s="35"/>
      <c r="N49" s="35"/>
      <c r="O49" s="35"/>
      <c r="P49" s="35"/>
      <c r="Q49" s="35"/>
      <c r="R49" s="35"/>
      <c r="S49" s="35"/>
      <c r="T49" s="35"/>
      <c r="U49" s="35"/>
      <c r="V49" s="35"/>
      <c r="W49" s="35"/>
      <c r="X49" s="35"/>
      <c r="Y49" s="35"/>
    </row>
    <row r="50" spans="1:25" ht="14.25" hidden="1" customHeight="1">
      <c r="A50" s="95"/>
      <c r="B50" s="162" t="s">
        <v>30</v>
      </c>
      <c r="C50" s="162"/>
      <c r="D50" s="162"/>
      <c r="E50" s="162"/>
      <c r="F50" s="162"/>
      <c r="G50" s="162"/>
      <c r="H50" s="162"/>
      <c r="J50" s="35"/>
      <c r="K50" s="35"/>
      <c r="L50" s="35"/>
      <c r="M50" s="35"/>
      <c r="N50" s="35"/>
      <c r="O50" s="35"/>
      <c r="P50" s="35"/>
      <c r="Q50" s="35"/>
      <c r="R50" s="35"/>
      <c r="S50" s="35"/>
      <c r="T50" s="35"/>
      <c r="U50" s="35"/>
      <c r="V50" s="35"/>
      <c r="W50" s="35"/>
      <c r="X50" s="35"/>
      <c r="Y50" s="35"/>
    </row>
    <row r="51" spans="1:25" ht="14.25" hidden="1" customHeight="1">
      <c r="A51" s="95"/>
      <c r="B51" s="161" t="s">
        <v>32</v>
      </c>
      <c r="C51" s="161"/>
      <c r="D51" s="161"/>
      <c r="E51" s="161"/>
      <c r="F51" s="163">
        <f>G33</f>
        <v>0</v>
      </c>
      <c r="G51" s="163"/>
      <c r="H51" s="108" t="s">
        <v>2</v>
      </c>
      <c r="J51" s="35"/>
      <c r="K51" s="35"/>
      <c r="L51" s="35"/>
      <c r="M51" s="35"/>
      <c r="N51" s="35"/>
      <c r="O51" s="35"/>
      <c r="P51" s="35"/>
      <c r="Q51" s="35"/>
      <c r="R51" s="35"/>
      <c r="S51" s="35"/>
      <c r="T51" s="35"/>
      <c r="U51" s="35"/>
      <c r="V51" s="35"/>
      <c r="W51" s="35"/>
      <c r="X51" s="35"/>
      <c r="Y51" s="35"/>
    </row>
    <row r="52" spans="1:25" ht="14.25" hidden="1" customHeight="1">
      <c r="A52" s="95"/>
      <c r="B52" s="161" t="s">
        <v>7</v>
      </c>
      <c r="C52" s="161"/>
      <c r="D52" s="161"/>
      <c r="E52" s="161"/>
      <c r="F52" s="109">
        <f>Instructions!G7</f>
        <v>76.040000000000006</v>
      </c>
      <c r="G52" s="74">
        <f>IF(G22&lt;&gt;0,F52*$F$51,0)</f>
        <v>0</v>
      </c>
      <c r="H52" s="108"/>
      <c r="J52" s="35"/>
      <c r="K52" s="35"/>
      <c r="L52" s="35"/>
      <c r="M52" s="35"/>
      <c r="N52" s="35"/>
      <c r="O52" s="35"/>
      <c r="P52" s="35"/>
      <c r="Q52" s="35"/>
      <c r="R52" s="35"/>
      <c r="S52" s="35"/>
      <c r="T52" s="35"/>
      <c r="U52" s="35"/>
      <c r="V52" s="35"/>
      <c r="W52" s="35"/>
      <c r="X52" s="35"/>
      <c r="Y52" s="35"/>
    </row>
    <row r="53" spans="1:25" ht="14.25" hidden="1" customHeight="1">
      <c r="A53" s="95"/>
      <c r="B53" s="161" t="s">
        <v>7</v>
      </c>
      <c r="C53" s="161"/>
      <c r="D53" s="161"/>
      <c r="E53" s="161"/>
      <c r="F53" s="109">
        <f>Instructions!G8</f>
        <v>152.08000000000001</v>
      </c>
      <c r="G53" s="74">
        <f>IF(G23&lt;&gt;0,F53*$F$51,0)</f>
        <v>0</v>
      </c>
      <c r="H53" s="108"/>
      <c r="J53" s="35"/>
      <c r="K53" s="35"/>
      <c r="L53" s="35"/>
      <c r="M53" s="35"/>
      <c r="N53" s="35"/>
      <c r="O53" s="35"/>
      <c r="P53" s="35"/>
      <c r="Q53" s="35"/>
      <c r="R53" s="35"/>
      <c r="S53" s="35"/>
      <c r="T53" s="35"/>
      <c r="U53" s="35"/>
      <c r="V53" s="35"/>
      <c r="W53" s="35"/>
      <c r="X53" s="35"/>
      <c r="Y53" s="35"/>
    </row>
    <row r="54" spans="1:25" ht="14.25" hidden="1" customHeight="1">
      <c r="A54" s="95"/>
      <c r="B54" s="161" t="s">
        <v>7</v>
      </c>
      <c r="C54" s="161"/>
      <c r="D54" s="161"/>
      <c r="E54" s="161"/>
      <c r="F54" s="109">
        <f>Instructions!G9</f>
        <v>164.75</v>
      </c>
      <c r="G54" s="74">
        <f>IF(G24&lt;&gt;0,F54*$F$51,0)</f>
        <v>0</v>
      </c>
      <c r="H54" s="108"/>
      <c r="J54" s="35"/>
      <c r="K54" s="35"/>
      <c r="L54" s="35"/>
      <c r="M54" s="35"/>
      <c r="N54" s="35"/>
      <c r="O54" s="35"/>
      <c r="P54" s="35"/>
      <c r="Q54" s="35"/>
      <c r="R54" s="35"/>
      <c r="S54" s="35"/>
      <c r="T54" s="35"/>
      <c r="U54" s="35"/>
      <c r="V54" s="35"/>
      <c r="W54" s="35"/>
      <c r="X54" s="35"/>
      <c r="Y54" s="35"/>
    </row>
    <row r="55" spans="1:25" ht="14.25" hidden="1" customHeight="1">
      <c r="A55" s="95"/>
      <c r="B55" s="161" t="s">
        <v>7</v>
      </c>
      <c r="C55" s="161"/>
      <c r="D55" s="161"/>
      <c r="E55" s="161"/>
      <c r="F55" s="109">
        <f>Instructions!G10</f>
        <v>329.5</v>
      </c>
      <c r="G55" s="74">
        <f>IF(G25&lt;&gt;0,F55*$F$51,0)</f>
        <v>0</v>
      </c>
      <c r="H55" s="110">
        <f>SUM(G52:G55)</f>
        <v>0</v>
      </c>
      <c r="J55" s="35"/>
      <c r="K55" s="35"/>
      <c r="L55" s="35"/>
      <c r="M55" s="35"/>
      <c r="N55" s="35"/>
      <c r="O55" s="35"/>
      <c r="P55" s="35"/>
      <c r="Q55" s="35"/>
      <c r="R55" s="35"/>
      <c r="S55" s="35"/>
      <c r="T55" s="35"/>
      <c r="U55" s="35"/>
      <c r="V55" s="35"/>
      <c r="W55" s="35"/>
      <c r="X55" s="35"/>
      <c r="Y55" s="35"/>
    </row>
    <row r="56" spans="1:25" ht="14.25" hidden="1" customHeight="1">
      <c r="A56" s="95"/>
      <c r="B56" s="90"/>
      <c r="C56" s="111" t="s">
        <v>8</v>
      </c>
      <c r="D56" s="111"/>
      <c r="E56" s="111"/>
      <c r="F56" s="111"/>
      <c r="G56" s="75" t="s">
        <v>2</v>
      </c>
      <c r="I56" s="110">
        <f>SUM(H37:H55)</f>
        <v>0</v>
      </c>
      <c r="J56" s="35"/>
      <c r="K56" s="35"/>
      <c r="L56" s="35"/>
      <c r="M56" s="35"/>
      <c r="N56" s="35"/>
      <c r="O56" s="35"/>
      <c r="P56" s="35"/>
      <c r="Q56" s="35"/>
      <c r="R56" s="35"/>
      <c r="S56" s="35"/>
      <c r="T56" s="35"/>
      <c r="U56" s="35"/>
      <c r="V56" s="35"/>
      <c r="W56" s="35"/>
      <c r="X56" s="35"/>
      <c r="Y56" s="35"/>
    </row>
    <row r="57" spans="1:25" ht="14.25" hidden="1" customHeight="1">
      <c r="A57" s="1"/>
      <c r="B57" s="1"/>
      <c r="C57" s="111" t="s">
        <v>33</v>
      </c>
      <c r="D57" s="111"/>
      <c r="E57" s="111"/>
      <c r="F57" s="111"/>
      <c r="G57" s="90"/>
      <c r="I57" s="112">
        <f>I27-I56</f>
        <v>0</v>
      </c>
      <c r="J57" s="35"/>
      <c r="K57" s="35"/>
      <c r="L57" s="35"/>
      <c r="M57" s="35"/>
      <c r="N57" s="35"/>
      <c r="O57" s="35"/>
      <c r="P57" s="35"/>
      <c r="Q57" s="35"/>
      <c r="R57" s="35"/>
      <c r="S57" s="35"/>
      <c r="T57" s="35"/>
      <c r="U57" s="35"/>
      <c r="V57" s="35"/>
      <c r="W57" s="35"/>
      <c r="X57" s="35"/>
      <c r="Y57" s="35"/>
    </row>
    <row r="58" spans="1:25" ht="14.25" hidden="1" customHeight="1">
      <c r="A58" s="126" t="s">
        <v>13</v>
      </c>
      <c r="B58" s="87"/>
      <c r="C58" s="161" t="s">
        <v>12</v>
      </c>
      <c r="D58" s="161"/>
      <c r="E58" s="161"/>
      <c r="F58" s="161"/>
      <c r="G58" s="161"/>
      <c r="H58" s="120"/>
      <c r="J58" s="35"/>
      <c r="K58" s="35"/>
      <c r="L58" s="35"/>
      <c r="M58" s="35"/>
      <c r="N58" s="35"/>
      <c r="O58" s="35"/>
      <c r="P58" s="35"/>
      <c r="Q58" s="35"/>
      <c r="R58" s="35"/>
      <c r="S58" s="35"/>
      <c r="T58" s="35"/>
      <c r="U58" s="35"/>
      <c r="V58" s="35"/>
      <c r="W58" s="35"/>
      <c r="X58" s="35"/>
      <c r="Y58" s="35"/>
    </row>
    <row r="59" spans="1:25" ht="14.25" customHeight="1">
      <c r="A59" s="126"/>
      <c r="B59" s="87"/>
      <c r="C59" s="89"/>
      <c r="D59" s="89"/>
      <c r="E59" s="89"/>
      <c r="F59" s="89"/>
      <c r="G59" s="89"/>
      <c r="H59" s="120"/>
      <c r="J59" s="35"/>
      <c r="K59" s="35"/>
      <c r="L59" s="35"/>
      <c r="M59" s="35"/>
      <c r="N59" s="35"/>
      <c r="O59" s="35"/>
      <c r="P59" s="35"/>
      <c r="Q59" s="35"/>
      <c r="R59" s="35"/>
      <c r="S59" s="35"/>
      <c r="T59" s="35"/>
      <c r="U59" s="35"/>
      <c r="V59" s="35"/>
      <c r="W59" s="35"/>
      <c r="X59" s="35"/>
      <c r="Y59" s="35"/>
    </row>
    <row r="60" spans="1:25" ht="14.25" customHeight="1">
      <c r="A60" s="126"/>
      <c r="B60" s="87"/>
      <c r="C60" s="89"/>
      <c r="D60" s="89"/>
      <c r="E60" s="89"/>
      <c r="F60" s="89"/>
      <c r="G60" s="89"/>
      <c r="H60" s="120"/>
      <c r="J60" s="35"/>
      <c r="K60" s="35"/>
      <c r="L60" s="35"/>
      <c r="M60" s="35"/>
      <c r="N60" s="35"/>
      <c r="O60" s="35"/>
      <c r="P60" s="35"/>
      <c r="Q60" s="35"/>
      <c r="R60" s="35"/>
      <c r="S60" s="35"/>
      <c r="T60" s="35"/>
      <c r="U60" s="35"/>
      <c r="V60" s="35"/>
      <c r="W60" s="35"/>
      <c r="X60" s="35"/>
      <c r="Y60" s="35"/>
    </row>
    <row r="61" spans="1:25" ht="14.25" hidden="1" customHeight="1">
      <c r="A61" s="126"/>
      <c r="B61" s="87"/>
      <c r="C61" s="89"/>
      <c r="D61" s="89"/>
      <c r="E61" s="89"/>
      <c r="F61" s="89"/>
      <c r="G61" s="89"/>
      <c r="H61" s="120"/>
      <c r="J61" s="35"/>
      <c r="K61" s="35"/>
      <c r="L61" s="35"/>
      <c r="M61" s="35"/>
      <c r="N61" s="35"/>
      <c r="O61" s="35"/>
      <c r="P61" s="35"/>
      <c r="Q61" s="35"/>
      <c r="R61" s="35"/>
      <c r="S61" s="35"/>
      <c r="T61" s="35"/>
      <c r="U61" s="35"/>
      <c r="V61" s="35"/>
      <c r="W61" s="35"/>
      <c r="X61" s="35"/>
      <c r="Y61" s="35"/>
    </row>
    <row r="62" spans="1:25" ht="36.75" hidden="1" customHeight="1">
      <c r="A62" s="87" t="s">
        <v>99</v>
      </c>
      <c r="B62" s="127"/>
      <c r="C62" s="175" t="s">
        <v>140</v>
      </c>
      <c r="D62" s="175"/>
      <c r="E62" s="175"/>
      <c r="F62" s="175"/>
      <c r="G62" s="175"/>
      <c r="H62" s="175"/>
      <c r="I62" s="128" t="s">
        <v>135</v>
      </c>
      <c r="J62" s="35"/>
      <c r="K62" s="35"/>
      <c r="L62" s="35"/>
      <c r="M62" s="35"/>
      <c r="N62" s="35"/>
      <c r="O62" s="35"/>
      <c r="P62" s="35"/>
      <c r="Q62" s="35"/>
      <c r="R62" s="35"/>
      <c r="S62" s="35"/>
      <c r="T62" s="35"/>
      <c r="U62" s="35"/>
      <c r="V62" s="35"/>
      <c r="W62" s="35"/>
      <c r="X62" s="35"/>
      <c r="Y62" s="35"/>
    </row>
    <row r="63" spans="1:25" ht="28.8" hidden="1">
      <c r="A63" s="126"/>
      <c r="B63" s="87"/>
      <c r="C63" s="162"/>
      <c r="D63" s="162"/>
      <c r="E63" s="162"/>
      <c r="F63" s="162"/>
      <c r="G63" s="162"/>
      <c r="H63" s="124">
        <f>IF(I62="Yes",(I57*50%),(I57*30%))</f>
        <v>0</v>
      </c>
      <c r="I63" s="125" t="str">
        <f>IF(B63="*","Are you sure this is a maintenance claim?"," ")</f>
        <v xml:space="preserve"> </v>
      </c>
      <c r="J63" s="35"/>
      <c r="K63" s="35"/>
      <c r="L63" s="35"/>
      <c r="M63" s="35"/>
      <c r="N63" s="35"/>
      <c r="O63" s="35"/>
      <c r="P63" s="35"/>
      <c r="Q63" s="35"/>
      <c r="R63" s="35"/>
      <c r="S63" s="35"/>
      <c r="T63" s="35"/>
      <c r="U63" s="35"/>
      <c r="V63" s="35"/>
      <c r="W63" s="35"/>
      <c r="X63" s="35"/>
      <c r="Y63" s="35"/>
    </row>
    <row r="64" spans="1:25" ht="21.75" hidden="1" customHeight="1">
      <c r="A64" s="126"/>
      <c r="B64" s="140" t="s">
        <v>69</v>
      </c>
      <c r="C64" s="139" t="s">
        <v>141</v>
      </c>
      <c r="D64" s="136"/>
      <c r="E64" s="136"/>
      <c r="F64" s="136"/>
      <c r="G64" s="136"/>
      <c r="H64" s="124"/>
      <c r="I64" s="125"/>
      <c r="J64" s="35"/>
      <c r="K64" s="35"/>
      <c r="L64" s="35"/>
      <c r="M64" s="35"/>
      <c r="N64" s="35"/>
      <c r="O64" s="35"/>
      <c r="P64" s="35"/>
      <c r="Q64" s="35"/>
      <c r="R64" s="35"/>
      <c r="S64" s="35"/>
      <c r="T64" s="35"/>
      <c r="U64" s="35"/>
      <c r="V64" s="35"/>
      <c r="W64" s="35"/>
      <c r="X64" s="35"/>
      <c r="Y64" s="35"/>
    </row>
    <row r="65" spans="1:25" ht="17.25" hidden="1" customHeight="1">
      <c r="A65" s="126"/>
      <c r="B65" s="87"/>
      <c r="C65" s="152" t="s">
        <v>142</v>
      </c>
      <c r="D65" s="136"/>
      <c r="E65" s="136"/>
      <c r="F65" s="136"/>
      <c r="G65" s="136"/>
      <c r="H65" s="124"/>
      <c r="I65" s="125"/>
      <c r="J65" s="35"/>
      <c r="K65" s="35"/>
      <c r="L65" s="35"/>
      <c r="M65" s="35"/>
      <c r="N65" s="35"/>
      <c r="O65" s="35"/>
      <c r="P65" s="35"/>
      <c r="Q65" s="35"/>
      <c r="R65" s="35"/>
      <c r="S65" s="35"/>
      <c r="T65" s="35"/>
      <c r="U65" s="35"/>
      <c r="V65" s="35"/>
      <c r="W65" s="35"/>
      <c r="X65" s="35"/>
      <c r="Y65" s="35"/>
    </row>
    <row r="66" spans="1:25" ht="17.25" customHeight="1">
      <c r="A66" s="126"/>
      <c r="B66" s="87"/>
      <c r="C66" s="139"/>
      <c r="D66" s="136"/>
      <c r="E66" s="136"/>
      <c r="F66" s="136"/>
      <c r="G66" s="136"/>
      <c r="H66" s="124"/>
      <c r="I66" s="125"/>
      <c r="J66" s="35"/>
      <c r="K66" s="35"/>
      <c r="L66" s="35"/>
      <c r="M66" s="35"/>
      <c r="N66" s="35"/>
      <c r="O66" s="35"/>
      <c r="P66" s="35"/>
      <c r="Q66" s="35"/>
      <c r="R66" s="35"/>
      <c r="S66" s="35"/>
      <c r="T66" s="35"/>
      <c r="U66" s="35"/>
      <c r="V66" s="35"/>
      <c r="W66" s="35"/>
      <c r="X66" s="35"/>
      <c r="Y66" s="35"/>
    </row>
    <row r="67" spans="1:25" ht="17.25" customHeight="1">
      <c r="A67" s="126"/>
      <c r="B67" s="87"/>
      <c r="C67" s="139"/>
      <c r="D67" s="136"/>
      <c r="E67" s="136"/>
      <c r="F67" s="136"/>
      <c r="G67" s="136"/>
      <c r="H67" s="124"/>
      <c r="I67" s="125"/>
      <c r="J67" s="35"/>
      <c r="K67" s="35"/>
      <c r="L67" s="35"/>
      <c r="M67" s="35"/>
      <c r="N67" s="35"/>
      <c r="O67" s="35"/>
      <c r="P67" s="35"/>
      <c r="Q67" s="35"/>
      <c r="R67" s="35"/>
      <c r="S67" s="35"/>
      <c r="T67" s="35"/>
      <c r="U67" s="35"/>
      <c r="V67" s="35"/>
      <c r="W67" s="35"/>
      <c r="X67" s="35"/>
      <c r="Y67" s="35"/>
    </row>
    <row r="68" spans="1:25" ht="21">
      <c r="A68" s="172" t="s">
        <v>143</v>
      </c>
      <c r="B68" s="172"/>
      <c r="C68" s="172"/>
      <c r="D68" s="172"/>
      <c r="E68" s="172"/>
      <c r="F68" s="172"/>
      <c r="G68" s="172"/>
      <c r="H68" s="172"/>
      <c r="I68" s="172"/>
      <c r="J68" s="35"/>
      <c r="K68" s="35"/>
      <c r="L68" s="35"/>
      <c r="M68" s="35"/>
      <c r="N68" s="35"/>
      <c r="O68" s="35"/>
      <c r="P68" s="35"/>
      <c r="Q68" s="35"/>
      <c r="R68" s="35"/>
      <c r="S68" s="35"/>
      <c r="T68" s="35"/>
      <c r="U68" s="35"/>
      <c r="V68" s="35"/>
      <c r="W68" s="35"/>
      <c r="X68" s="35"/>
      <c r="Y68" s="35"/>
    </row>
    <row r="69" spans="1:25" ht="21">
      <c r="A69" s="123"/>
      <c r="B69" s="123"/>
      <c r="C69" s="123"/>
      <c r="D69" s="130" t="s">
        <v>98</v>
      </c>
      <c r="E69" s="123"/>
      <c r="F69" s="176" t="str">
        <f>IF(I62="No","Drolet &amp; St-Germain huissiers en fidéicommis","Revenu Québec")</f>
        <v>Drolet &amp; St-Germain huissiers en fidéicommis</v>
      </c>
      <c r="G69" s="176"/>
      <c r="H69" s="176"/>
      <c r="I69" s="123"/>
      <c r="J69" s="35"/>
      <c r="K69" s="35"/>
      <c r="L69" s="35"/>
      <c r="M69" s="35"/>
      <c r="N69" s="35"/>
      <c r="O69" s="35"/>
      <c r="P69" s="35"/>
      <c r="Q69" s="35"/>
      <c r="R69" s="35"/>
      <c r="S69" s="35"/>
      <c r="T69" s="35"/>
      <c r="U69" s="35"/>
      <c r="V69" s="35"/>
      <c r="W69" s="35"/>
      <c r="X69" s="35"/>
      <c r="Y69" s="35"/>
    </row>
    <row r="70" spans="1:25" ht="21" hidden="1">
      <c r="A70" s="123"/>
      <c r="B70" s="123"/>
      <c r="C70" s="123"/>
      <c r="D70" s="130"/>
      <c r="E70" s="123"/>
      <c r="F70" s="131"/>
      <c r="G70" s="131"/>
      <c r="H70" s="131"/>
      <c r="I70" s="123"/>
      <c r="J70" s="35"/>
      <c r="K70" s="35"/>
      <c r="L70" s="35"/>
      <c r="M70" s="35"/>
      <c r="N70" s="35"/>
      <c r="O70" s="35"/>
      <c r="P70" s="35"/>
      <c r="Q70" s="35"/>
      <c r="R70" s="35"/>
      <c r="S70" s="35"/>
      <c r="T70" s="35"/>
      <c r="U70" s="35"/>
      <c r="V70" s="35"/>
      <c r="W70" s="35"/>
      <c r="X70" s="35"/>
      <c r="Y70" s="35"/>
    </row>
    <row r="71" spans="1:25" ht="27" hidden="1" customHeight="1">
      <c r="A71" s="113" t="str">
        <f>IF(F22&lt;&gt;0,"X","")</f>
        <v/>
      </c>
      <c r="B71" s="114"/>
      <c r="C71" s="86" t="s">
        <v>100</v>
      </c>
      <c r="D71" s="90"/>
      <c r="E71" s="90"/>
      <c r="F71" s="90"/>
      <c r="G71" s="134">
        <f>I57</f>
        <v>0</v>
      </c>
      <c r="I71" s="129" t="str">
        <f>IF(J71&gt;0,J71,0)</f>
        <v/>
      </c>
      <c r="J71" s="129" t="str">
        <f>IF(A71="X",H63,"")</f>
        <v/>
      </c>
      <c r="K71" s="35"/>
      <c r="L71" s="35"/>
      <c r="M71" s="35"/>
      <c r="N71" s="35"/>
      <c r="O71" s="35"/>
      <c r="P71" s="35"/>
      <c r="Q71" s="35"/>
      <c r="R71" s="35"/>
      <c r="S71" s="35"/>
      <c r="T71" s="35"/>
      <c r="U71" s="35"/>
      <c r="V71" s="35"/>
      <c r="W71" s="35"/>
      <c r="X71" s="35"/>
      <c r="Y71" s="35"/>
    </row>
    <row r="72" spans="1:25" ht="27" customHeight="1" thickBot="1">
      <c r="A72" s="113"/>
      <c r="B72" s="114"/>
      <c r="C72" s="86"/>
      <c r="D72" s="90"/>
      <c r="E72" s="90"/>
      <c r="F72" s="90"/>
      <c r="G72" s="90"/>
      <c r="I72" s="129"/>
      <c r="J72" s="129"/>
      <c r="K72" s="35"/>
      <c r="L72" s="35"/>
      <c r="M72" s="35"/>
      <c r="N72" s="35"/>
      <c r="O72" s="35"/>
      <c r="P72" s="35"/>
      <c r="Q72" s="35"/>
      <c r="R72" s="35"/>
      <c r="S72" s="35"/>
      <c r="T72" s="35"/>
      <c r="U72" s="35"/>
      <c r="V72" s="35"/>
      <c r="W72" s="35"/>
      <c r="X72" s="35"/>
      <c r="Y72" s="35"/>
    </row>
    <row r="73" spans="1:25" ht="36" customHeight="1" thickBot="1">
      <c r="A73" s="113" t="str">
        <f>IF(F23&lt;&gt;0,"X","")</f>
        <v/>
      </c>
      <c r="B73" s="114"/>
      <c r="C73" s="177" t="str">
        <f>CONCATENATE("PAYMENT"," ",C16)</f>
        <v>PAYMENT Choose the frequency from this list</v>
      </c>
      <c r="D73" s="177"/>
      <c r="E73" s="90"/>
      <c r="F73" s="90"/>
      <c r="G73" s="90"/>
      <c r="I73" s="133">
        <f>H63</f>
        <v>0</v>
      </c>
      <c r="J73" s="129" t="str">
        <f>IF(A73="X",($H$63)*52/26,"")</f>
        <v/>
      </c>
      <c r="K73" s="35"/>
      <c r="L73" s="35"/>
      <c r="M73" s="35"/>
      <c r="N73" s="35"/>
      <c r="O73" s="35"/>
      <c r="P73" s="35"/>
      <c r="Q73" s="35"/>
      <c r="R73" s="35"/>
      <c r="S73" s="35"/>
      <c r="T73" s="35"/>
      <c r="U73" s="35"/>
      <c r="V73" s="35"/>
      <c r="W73" s="35"/>
      <c r="X73" s="35"/>
      <c r="Y73" s="35"/>
    </row>
    <row r="74" spans="1:25" ht="18" customHeight="1">
      <c r="A74" s="113"/>
      <c r="B74" s="114"/>
      <c r="C74" s="86"/>
      <c r="D74" s="90"/>
      <c r="E74" s="90"/>
      <c r="F74" s="90"/>
      <c r="G74" s="90"/>
      <c r="H74" s="90"/>
      <c r="I74" s="129"/>
      <c r="J74" s="76"/>
      <c r="K74" s="35"/>
      <c r="L74" s="35"/>
      <c r="M74" s="35"/>
      <c r="N74" s="35"/>
      <c r="O74" s="35"/>
      <c r="P74" s="35"/>
      <c r="Q74" s="35"/>
      <c r="R74" s="35"/>
      <c r="S74" s="35"/>
      <c r="T74" s="35"/>
      <c r="U74" s="35"/>
      <c r="V74" s="35"/>
      <c r="W74" s="35"/>
      <c r="X74" s="35"/>
      <c r="Y74" s="35"/>
    </row>
    <row r="75" spans="1:25" ht="28.5" customHeight="1">
      <c r="A75" s="174" t="s">
        <v>15</v>
      </c>
      <c r="B75" s="174"/>
      <c r="C75" s="174"/>
      <c r="D75" s="174"/>
      <c r="E75" s="174"/>
      <c r="F75" s="174"/>
      <c r="G75" s="174"/>
      <c r="H75" s="174"/>
      <c r="I75" s="174"/>
      <c r="J75" s="35"/>
      <c r="K75" s="35"/>
      <c r="L75" s="35"/>
      <c r="M75" s="35"/>
      <c r="N75" s="35"/>
      <c r="O75" s="35"/>
      <c r="P75" s="35"/>
      <c r="Q75" s="35"/>
      <c r="R75" s="35"/>
      <c r="S75" s="35"/>
      <c r="T75" s="35"/>
      <c r="U75" s="35"/>
      <c r="V75" s="35"/>
      <c r="W75" s="35"/>
      <c r="X75" s="35"/>
      <c r="Y75" s="35"/>
    </row>
    <row r="76" spans="1:25" ht="14.4" customHeight="1">
      <c r="A76" s="170" t="s">
        <v>144</v>
      </c>
      <c r="B76" s="170"/>
      <c r="C76" s="170"/>
      <c r="D76" s="170"/>
      <c r="E76" s="170"/>
      <c r="F76" s="170"/>
      <c r="G76" s="170"/>
      <c r="H76" s="170"/>
      <c r="I76" s="170"/>
      <c r="J76" s="35"/>
      <c r="K76" s="35"/>
      <c r="L76" s="35"/>
      <c r="M76" s="35"/>
      <c r="N76" s="35"/>
      <c r="O76" s="35"/>
      <c r="P76" s="35"/>
      <c r="Q76" s="35"/>
      <c r="R76" s="35"/>
      <c r="S76" s="35"/>
      <c r="T76" s="35"/>
      <c r="U76" s="35"/>
      <c r="V76" s="35"/>
      <c r="W76" s="35"/>
      <c r="X76" s="35"/>
      <c r="Y76" s="35"/>
    </row>
    <row r="77" spans="1:25" ht="15" customHeight="1">
      <c r="A77" s="170"/>
      <c r="B77" s="170"/>
      <c r="C77" s="170"/>
      <c r="D77" s="170"/>
      <c r="E77" s="170"/>
      <c r="F77" s="170"/>
      <c r="G77" s="170"/>
      <c r="H77" s="170"/>
      <c r="I77" s="170"/>
      <c r="J77" s="35"/>
      <c r="K77" s="35"/>
      <c r="L77" s="35"/>
      <c r="M77" s="35"/>
      <c r="N77" s="35"/>
      <c r="O77" s="35"/>
      <c r="P77" s="35"/>
      <c r="Q77" s="35"/>
      <c r="R77" s="35"/>
      <c r="S77" s="35"/>
      <c r="T77" s="35"/>
      <c r="U77" s="35"/>
      <c r="V77" s="35"/>
      <c r="W77" s="35"/>
      <c r="X77" s="35"/>
      <c r="Y77" s="35"/>
    </row>
    <row r="78" spans="1:25" ht="14.4" customHeight="1">
      <c r="A78" s="170"/>
      <c r="B78" s="170"/>
      <c r="C78" s="170"/>
      <c r="D78" s="170"/>
      <c r="E78" s="170"/>
      <c r="F78" s="170"/>
      <c r="G78" s="170"/>
      <c r="H78" s="170"/>
      <c r="I78" s="170"/>
      <c r="J78" s="35"/>
      <c r="K78" s="35"/>
      <c r="L78" s="35"/>
      <c r="M78" s="35"/>
      <c r="N78" s="35"/>
      <c r="O78" s="35"/>
      <c r="P78" s="35"/>
      <c r="Q78" s="35"/>
      <c r="R78" s="35"/>
      <c r="S78" s="35"/>
      <c r="T78" s="35"/>
      <c r="U78" s="35"/>
      <c r="V78" s="35"/>
      <c r="W78" s="35"/>
      <c r="X78" s="35"/>
      <c r="Y78" s="35"/>
    </row>
    <row r="79" spans="1:25" ht="14.4" customHeight="1">
      <c r="A79" s="170"/>
      <c r="B79" s="170"/>
      <c r="C79" s="170"/>
      <c r="D79" s="170"/>
      <c r="E79" s="170"/>
      <c r="F79" s="170"/>
      <c r="G79" s="170"/>
      <c r="H79" s="170"/>
      <c r="I79" s="170"/>
      <c r="J79" s="35"/>
      <c r="K79" s="35"/>
      <c r="L79" s="35"/>
      <c r="M79" s="35"/>
      <c r="N79" s="35"/>
      <c r="O79" s="35"/>
      <c r="P79" s="35"/>
      <c r="Q79" s="35"/>
      <c r="R79" s="35"/>
      <c r="S79" s="35"/>
      <c r="T79" s="35"/>
      <c r="U79" s="35"/>
      <c r="V79" s="35"/>
      <c r="W79" s="35"/>
      <c r="X79" s="35"/>
      <c r="Y79" s="35"/>
    </row>
    <row r="80" spans="1:25" ht="14.4" customHeight="1">
      <c r="A80" s="170"/>
      <c r="B80" s="170"/>
      <c r="C80" s="170"/>
      <c r="D80" s="170"/>
      <c r="E80" s="170"/>
      <c r="F80" s="170"/>
      <c r="G80" s="170"/>
      <c r="H80" s="170"/>
      <c r="I80" s="170"/>
      <c r="J80" s="35"/>
      <c r="K80" s="35"/>
      <c r="L80" s="35"/>
      <c r="M80" s="35"/>
      <c r="N80" s="35"/>
      <c r="O80" s="35"/>
      <c r="P80" s="35"/>
      <c r="Q80" s="35"/>
      <c r="R80" s="35"/>
      <c r="S80" s="35"/>
      <c r="T80" s="35"/>
      <c r="U80" s="35"/>
      <c r="V80" s="35"/>
      <c r="W80" s="35"/>
      <c r="X80" s="35"/>
      <c r="Y80" s="35"/>
    </row>
    <row r="81" spans="1:25">
      <c r="A81" s="115"/>
      <c r="B81" s="116"/>
      <c r="C81" s="116"/>
      <c r="D81" s="157" t="str">
        <f>AIDE!C17</f>
        <v>info@huissiersthyacinthe.com</v>
      </c>
      <c r="E81" s="157"/>
      <c r="F81" s="157"/>
      <c r="G81" s="157"/>
      <c r="H81" s="116"/>
      <c r="I81" s="116"/>
      <c r="J81" s="35"/>
      <c r="K81" s="35"/>
      <c r="L81" s="35"/>
      <c r="M81" s="35"/>
      <c r="N81" s="35"/>
      <c r="O81" s="35"/>
      <c r="P81" s="35"/>
      <c r="Q81" s="35"/>
      <c r="R81" s="35"/>
      <c r="S81" s="35"/>
      <c r="T81" s="35"/>
      <c r="U81" s="35"/>
      <c r="V81" s="35"/>
      <c r="W81" s="35"/>
      <c r="X81" s="35"/>
      <c r="Y81" s="35"/>
    </row>
    <row r="82" spans="1:25">
      <c r="A82" s="35"/>
      <c r="B82" s="35"/>
      <c r="C82" s="35"/>
      <c r="D82" s="35"/>
      <c r="E82" s="35"/>
      <c r="F82" s="35"/>
      <c r="G82" s="35"/>
      <c r="H82" s="35"/>
      <c r="I82" s="35"/>
    </row>
    <row r="83" spans="1:25" hidden="1">
      <c r="A83" s="35"/>
      <c r="B83" s="35"/>
      <c r="C83" s="35"/>
      <c r="D83" s="35"/>
      <c r="E83" s="35"/>
      <c r="F83" s="150" t="s">
        <v>117</v>
      </c>
      <c r="G83" s="35"/>
      <c r="H83" s="35"/>
      <c r="I83" s="35"/>
    </row>
    <row r="84" spans="1:25" ht="33.6" hidden="1">
      <c r="A84" s="142"/>
      <c r="B84" s="143"/>
      <c r="C84" s="144" t="s">
        <v>145</v>
      </c>
      <c r="D84" s="145"/>
      <c r="E84" s="145"/>
      <c r="F84" s="145"/>
      <c r="G84" s="145"/>
      <c r="H84" s="145"/>
      <c r="I84" s="146"/>
    </row>
    <row r="85" spans="1:25" ht="30.75" hidden="1" customHeight="1">
      <c r="A85" s="192" t="s">
        <v>146</v>
      </c>
      <c r="B85" s="193"/>
      <c r="C85" s="193"/>
      <c r="D85" s="193"/>
      <c r="E85" s="193"/>
      <c r="F85" s="193"/>
      <c r="G85" s="193"/>
      <c r="H85" s="193"/>
      <c r="I85" s="194"/>
    </row>
    <row r="86" spans="1:25" ht="52.5" hidden="1" customHeight="1">
      <c r="A86" s="184" t="s">
        <v>147</v>
      </c>
      <c r="B86" s="185"/>
      <c r="C86" s="185"/>
      <c r="D86" s="185"/>
      <c r="E86" s="185"/>
      <c r="F86" s="185"/>
      <c r="G86" s="185"/>
      <c r="H86" s="185"/>
      <c r="I86" s="186"/>
    </row>
    <row r="87" spans="1:25" ht="47.25" hidden="1" customHeight="1">
      <c r="A87" s="195" t="s">
        <v>148</v>
      </c>
      <c r="B87" s="196"/>
      <c r="C87" s="196"/>
      <c r="D87" s="196"/>
      <c r="E87" s="196"/>
      <c r="F87" s="196"/>
      <c r="G87" s="196"/>
      <c r="H87" s="196"/>
      <c r="I87" s="197"/>
    </row>
    <row r="88" spans="1:25" ht="12" hidden="1" customHeight="1">
      <c r="A88" s="1"/>
      <c r="B88" s="1"/>
      <c r="C88" s="1"/>
      <c r="D88" s="1"/>
      <c r="E88" s="1"/>
      <c r="F88" s="1"/>
      <c r="G88" s="1"/>
      <c r="H88" s="1"/>
      <c r="I88" s="1"/>
    </row>
    <row r="89" spans="1:25" ht="33.6" hidden="1">
      <c r="A89" s="147"/>
      <c r="B89" s="148"/>
      <c r="C89" s="144" t="s">
        <v>149</v>
      </c>
      <c r="D89" s="148"/>
      <c r="E89" s="148"/>
      <c r="F89" s="148"/>
      <c r="G89" s="148"/>
      <c r="H89" s="148"/>
      <c r="I89" s="149"/>
    </row>
    <row r="90" spans="1:25" ht="41.25" hidden="1" customHeight="1">
      <c r="A90" s="184" t="s">
        <v>150</v>
      </c>
      <c r="B90" s="185"/>
      <c r="C90" s="185"/>
      <c r="D90" s="185"/>
      <c r="E90" s="185"/>
      <c r="F90" s="185"/>
      <c r="G90" s="185"/>
      <c r="H90" s="185"/>
      <c r="I90" s="186"/>
    </row>
    <row r="91" spans="1:25" ht="26.25" hidden="1" customHeight="1">
      <c r="A91" s="187" t="s">
        <v>151</v>
      </c>
      <c r="B91" s="188"/>
      <c r="C91" s="188"/>
      <c r="D91" s="188"/>
      <c r="E91" s="188"/>
      <c r="F91" s="188"/>
      <c r="G91" s="188"/>
      <c r="H91" s="188"/>
      <c r="I91" s="189"/>
    </row>
    <row r="92" spans="1:25" hidden="1">
      <c r="A92" s="191" t="s">
        <v>119</v>
      </c>
      <c r="B92" s="191"/>
      <c r="C92" s="191"/>
      <c r="D92" s="191"/>
      <c r="E92" s="191"/>
      <c r="F92" s="191"/>
      <c r="G92" s="191"/>
      <c r="H92" s="191"/>
      <c r="I92" s="191"/>
    </row>
    <row r="93" spans="1:25" ht="28.5" hidden="1" customHeight="1">
      <c r="A93" s="190" t="s">
        <v>118</v>
      </c>
      <c r="B93" s="190"/>
      <c r="C93" s="190"/>
      <c r="D93" s="190"/>
      <c r="E93" s="190"/>
      <c r="F93" s="190"/>
      <c r="G93" s="190"/>
      <c r="H93" s="190"/>
      <c r="I93" s="190"/>
    </row>
    <row r="94" spans="1:25" hidden="1"/>
    <row r="95" spans="1:25" hidden="1"/>
  </sheetData>
  <sheetProtection algorithmName="SHA-512" hashValue="ELQ4MNtWyXYS9UXgQQC/R6tD80zH4soZwm4DZB4wfg/YyLojRfmyWlfgHq8yOh6WS6B/AcovR9K3PPlZancp5A==" saltValue="lrrOKrRg+iBhfAUnzR7gbw==" spinCount="100000" sheet="1" formatCells="0" formatColumns="0" formatRows="0" selectLockedCells="1" sort="0" autoFilter="0" pivotTables="0"/>
  <mergeCells count="48">
    <mergeCell ref="A13:A17"/>
    <mergeCell ref="B13:I13"/>
    <mergeCell ref="C16:D16"/>
    <mergeCell ref="A6:H6"/>
    <mergeCell ref="A7:H7"/>
    <mergeCell ref="A8:H8"/>
    <mergeCell ref="A9:H9"/>
    <mergeCell ref="A10:I10"/>
    <mergeCell ref="A20:I20"/>
    <mergeCell ref="A21:A25"/>
    <mergeCell ref="B21:C21"/>
    <mergeCell ref="D21:E21"/>
    <mergeCell ref="B22:C22"/>
    <mergeCell ref="D22:E22"/>
    <mergeCell ref="B23:C23"/>
    <mergeCell ref="B24:C24"/>
    <mergeCell ref="B25:C25"/>
    <mergeCell ref="B52:E52"/>
    <mergeCell ref="C27:D27"/>
    <mergeCell ref="F27:G27"/>
    <mergeCell ref="A29:A33"/>
    <mergeCell ref="B29:I29"/>
    <mergeCell ref="H35:I35"/>
    <mergeCell ref="C37:G37"/>
    <mergeCell ref="C38:H38"/>
    <mergeCell ref="C39:G39"/>
    <mergeCell ref="B50:H50"/>
    <mergeCell ref="B51:E51"/>
    <mergeCell ref="F51:G51"/>
    <mergeCell ref="D81:G81"/>
    <mergeCell ref="B53:E53"/>
    <mergeCell ref="B54:E54"/>
    <mergeCell ref="B55:E55"/>
    <mergeCell ref="C58:G58"/>
    <mergeCell ref="C62:H62"/>
    <mergeCell ref="C63:G63"/>
    <mergeCell ref="A68:I68"/>
    <mergeCell ref="F69:H69"/>
    <mergeCell ref="C73:D73"/>
    <mergeCell ref="A75:I75"/>
    <mergeCell ref="A76:I80"/>
    <mergeCell ref="A93:I93"/>
    <mergeCell ref="A85:I85"/>
    <mergeCell ref="A86:I86"/>
    <mergeCell ref="A87:I87"/>
    <mergeCell ref="A90:I90"/>
    <mergeCell ref="A91:I91"/>
    <mergeCell ref="A92:I92"/>
  </mergeCells>
  <conditionalFormatting sqref="A71:A74">
    <cfRule type="expression" dxfId="1" priority="1">
      <formula>#REF!&lt;&gt;0</formula>
    </cfRule>
  </conditionalFormatting>
  <dataValidations count="3">
    <dataValidation type="list" allowBlank="1" showInputMessage="1" showErrorMessage="1" sqref="F32:F34" xr:uid="{617BACC6-2729-4AF7-9D31-8FFEF33D5EAA}">
      <formula1>"Oui,Non"</formula1>
    </dataValidation>
    <dataValidation errorStyle="warning" allowBlank="1" showInputMessage="1" showErrorMessage="1" errorTitle="Personne à charge" error="Inscrivez 0 ou 1" promptTitle="Première personne à charge" prompt="Inscrivez 1 si l'employé à au moins 1 personne à charge" sqref="B39" xr:uid="{DB762FC5-FA0E-4713-869C-25CD602CFC18}"/>
    <dataValidation type="list" allowBlank="1" showInputMessage="1" showErrorMessage="1" sqref="G31" xr:uid="{5A8F0FB5-340D-40A3-8DD7-2C4FAEDE8D9E}">
      <formula1>"Yes,No"</formula1>
    </dataValidation>
  </dataValidations>
  <hyperlinks>
    <hyperlink ref="D81" r:id="rId1" display="mailto:info@huissiersthyacinthe.com" xr:uid="{7D3B44CC-C3A7-4392-8352-65C306B3CB85}"/>
    <hyperlink ref="A93" r:id="rId2" xr:uid="{F1F7993A-0724-497E-A833-526AF97918F3}"/>
  </hyperlinks>
  <printOptions horizontalCentered="1"/>
  <pageMargins left="0.2" right="0.2" top="1" bottom="1" header="0.3" footer="0.3"/>
  <pageSetup scale="77" orientation="portrait" r:id="rId3"/>
  <rowBreaks count="1" manualBreakCount="1">
    <brk id="44" max="16383" man="1"/>
  </rowBreaks>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FFFEC751-5EF3-40ED-A388-E9F1EBF6C650}">
          <x14:formula1>
            <xm:f>AIDE!$K$13:$K$17</xm:f>
          </x14:formula1>
          <xm:sqref>C16:D16</xm:sqref>
        </x14:dataValidation>
        <x14:dataValidation type="list" allowBlank="1" showInputMessage="1" showErrorMessage="1" xr:uid="{C16A9076-D632-4BA3-A73D-C7575DD42846}">
          <x14:formula1>
            <xm:f>AIDE!$L$3:$L$4</xm:f>
          </x14:formula1>
          <xm:sqref>I62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F2657-BF21-4245-8318-4B80BF145B42}">
  <sheetPr codeName="Feuil2"/>
  <dimension ref="A1:Q22"/>
  <sheetViews>
    <sheetView workbookViewId="0">
      <selection activeCell="K14" sqref="K14"/>
    </sheetView>
  </sheetViews>
  <sheetFormatPr baseColWidth="10" defaultRowHeight="14.4"/>
  <cols>
    <col min="7" max="7" width="39.109375" customWidth="1"/>
    <col min="9" max="9" width="25" customWidth="1"/>
  </cols>
  <sheetData>
    <row r="1" spans="1:17">
      <c r="A1" s="35"/>
      <c r="B1" s="35"/>
      <c r="C1" s="35"/>
      <c r="D1" s="35"/>
      <c r="E1" s="35"/>
      <c r="F1" s="35"/>
      <c r="G1" s="35"/>
      <c r="H1" s="35"/>
      <c r="I1" s="35"/>
      <c r="J1" s="35"/>
      <c r="K1" s="35"/>
      <c r="L1" s="35"/>
      <c r="M1" s="35"/>
      <c r="N1" s="35"/>
      <c r="O1" s="35"/>
      <c r="P1" s="35"/>
      <c r="Q1" s="35"/>
    </row>
    <row r="2" spans="1:17">
      <c r="A2" s="200" t="s">
        <v>5</v>
      </c>
      <c r="B2" s="205" t="s">
        <v>19</v>
      </c>
      <c r="C2" s="205"/>
      <c r="D2" s="206" t="s">
        <v>22</v>
      </c>
      <c r="E2" s="206"/>
      <c r="F2" s="31" t="s">
        <v>10</v>
      </c>
      <c r="G2" s="31"/>
      <c r="H2" s="32" t="s">
        <v>11</v>
      </c>
      <c r="I2" s="31"/>
      <c r="J2" s="35"/>
      <c r="K2" s="35"/>
      <c r="L2" s="35"/>
      <c r="M2" s="35"/>
      <c r="N2" s="35"/>
      <c r="O2" s="35"/>
      <c r="P2" s="35"/>
      <c r="Q2" s="35"/>
    </row>
    <row r="3" spans="1:17" ht="43.2">
      <c r="A3" s="200"/>
      <c r="B3" s="199" t="s">
        <v>16</v>
      </c>
      <c r="C3" s="199"/>
      <c r="D3" s="207"/>
      <c r="E3" s="207"/>
      <c r="F3" s="26"/>
      <c r="G3" s="26" t="s">
        <v>73</v>
      </c>
      <c r="H3" s="26"/>
      <c r="I3" s="26" t="s">
        <v>74</v>
      </c>
      <c r="J3" s="35"/>
      <c r="K3" s="35" t="s">
        <v>133</v>
      </c>
      <c r="L3" s="35" t="s">
        <v>134</v>
      </c>
      <c r="M3" s="35"/>
      <c r="N3" s="35"/>
      <c r="O3" s="35"/>
      <c r="P3" s="35"/>
      <c r="Q3" s="35"/>
    </row>
    <row r="4" spans="1:17" ht="43.2">
      <c r="A4" s="200"/>
      <c r="B4" s="199" t="s">
        <v>101</v>
      </c>
      <c r="C4" s="199"/>
      <c r="D4" s="39"/>
      <c r="E4" s="39"/>
      <c r="F4" s="26"/>
      <c r="G4" s="26" t="s">
        <v>72</v>
      </c>
      <c r="H4" s="26"/>
      <c r="I4" s="26" t="s">
        <v>74</v>
      </c>
      <c r="J4" s="35"/>
      <c r="K4" s="35" t="s">
        <v>94</v>
      </c>
      <c r="L4" s="35" t="s">
        <v>135</v>
      </c>
      <c r="M4" s="35"/>
      <c r="N4" s="35"/>
      <c r="O4" s="35"/>
      <c r="P4" s="35"/>
      <c r="Q4" s="35"/>
    </row>
    <row r="5" spans="1:17" ht="43.2">
      <c r="A5" s="200"/>
      <c r="B5" s="199" t="s">
        <v>20</v>
      </c>
      <c r="C5" s="199"/>
      <c r="D5" s="39"/>
      <c r="E5" s="39"/>
      <c r="F5" s="26"/>
      <c r="G5" s="26" t="s">
        <v>71</v>
      </c>
      <c r="H5" s="26"/>
      <c r="I5" s="26" t="s">
        <v>74</v>
      </c>
      <c r="J5" s="35"/>
      <c r="K5" s="35"/>
      <c r="L5" s="35"/>
      <c r="M5" s="35"/>
      <c r="N5" s="35"/>
      <c r="O5" s="35"/>
      <c r="P5" s="35"/>
      <c r="Q5" s="35"/>
    </row>
    <row r="6" spans="1:17" ht="43.2">
      <c r="A6" s="200"/>
      <c r="B6" s="199" t="s">
        <v>21</v>
      </c>
      <c r="C6" s="199"/>
      <c r="D6" s="39"/>
      <c r="E6" s="39"/>
      <c r="F6" s="26"/>
      <c r="G6" s="26" t="s">
        <v>70</v>
      </c>
      <c r="H6" s="26"/>
      <c r="I6" s="26" t="s">
        <v>74</v>
      </c>
      <c r="J6" s="35"/>
      <c r="K6" s="35"/>
      <c r="L6" s="35"/>
      <c r="M6" s="35"/>
      <c r="N6" s="35"/>
      <c r="O6" s="35"/>
      <c r="P6" s="35"/>
      <c r="Q6" s="35"/>
    </row>
    <row r="7" spans="1:17">
      <c r="A7" s="35"/>
      <c r="B7" s="35"/>
      <c r="C7" s="35"/>
      <c r="D7" s="35"/>
      <c r="E7" s="35"/>
      <c r="F7" s="35"/>
      <c r="G7" s="35"/>
      <c r="H7" s="35"/>
      <c r="I7" s="35"/>
      <c r="J7" s="35"/>
      <c r="K7" s="35"/>
      <c r="L7" s="35"/>
      <c r="M7" s="35"/>
      <c r="N7" s="35"/>
      <c r="O7" s="35"/>
      <c r="P7" s="35"/>
      <c r="Q7" s="35"/>
    </row>
    <row r="8" spans="1:17">
      <c r="A8" s="35"/>
      <c r="B8" s="35"/>
      <c r="C8" s="35"/>
      <c r="D8" s="35"/>
      <c r="E8" s="35"/>
      <c r="F8" s="35"/>
      <c r="G8" s="35"/>
      <c r="H8" s="35"/>
      <c r="I8" s="35"/>
      <c r="J8" s="35"/>
      <c r="K8" s="35"/>
      <c r="L8" s="35"/>
      <c r="M8" s="35"/>
      <c r="N8" s="35"/>
      <c r="O8" s="35"/>
      <c r="P8" s="35"/>
      <c r="Q8" s="35"/>
    </row>
    <row r="9" spans="1:17" ht="15.6">
      <c r="A9" s="201" t="s">
        <v>28</v>
      </c>
      <c r="B9" s="201"/>
      <c r="C9" s="201"/>
      <c r="D9" s="201"/>
      <c r="E9" s="201"/>
      <c r="F9" s="201"/>
      <c r="G9" s="201"/>
      <c r="H9" s="201"/>
      <c r="I9" s="201"/>
      <c r="J9" s="35"/>
      <c r="K9" s="35"/>
      <c r="L9" s="35"/>
      <c r="M9" s="35"/>
      <c r="N9" s="35"/>
      <c r="O9" s="35"/>
      <c r="P9" s="35"/>
      <c r="Q9" s="35"/>
    </row>
    <row r="10" spans="1:17" ht="23.4" customHeight="1">
      <c r="A10" s="198" t="s">
        <v>6</v>
      </c>
      <c r="B10" s="15"/>
      <c r="C10" s="202" t="s">
        <v>29</v>
      </c>
      <c r="D10" s="202"/>
      <c r="E10" s="202"/>
      <c r="F10" s="202"/>
      <c r="G10" s="202"/>
      <c r="H10" s="16">
        <f>SUM(I2:I5)</f>
        <v>0</v>
      </c>
      <c r="I10" s="4"/>
      <c r="J10" s="35"/>
      <c r="K10" s="35"/>
      <c r="L10" s="35"/>
      <c r="M10" s="35"/>
      <c r="N10" s="35"/>
      <c r="O10" s="35"/>
      <c r="P10" s="35"/>
      <c r="Q10" s="35"/>
    </row>
    <row r="11" spans="1:17" ht="15.6" customHeight="1">
      <c r="A11" s="198"/>
      <c r="B11" s="3"/>
      <c r="C11" s="203" t="s">
        <v>31</v>
      </c>
      <c r="D11" s="203"/>
      <c r="E11" s="203"/>
      <c r="F11" s="203"/>
      <c r="G11" s="203"/>
      <c r="H11" s="203"/>
      <c r="I11" s="17"/>
      <c r="J11" s="35"/>
      <c r="K11" s="35"/>
      <c r="L11" s="35"/>
      <c r="M11" s="35"/>
      <c r="N11" s="35"/>
      <c r="O11" s="35"/>
      <c r="P11" s="35"/>
      <c r="Q11" s="35"/>
    </row>
    <row r="12" spans="1:17" ht="21" customHeight="1">
      <c r="A12" s="198"/>
      <c r="B12" s="66">
        <v>0</v>
      </c>
      <c r="C12" s="204" t="s">
        <v>75</v>
      </c>
      <c r="D12" s="204"/>
      <c r="E12" s="204"/>
      <c r="F12" s="204"/>
      <c r="G12" s="204"/>
      <c r="H12" s="8"/>
      <c r="I12" s="17"/>
      <c r="J12" s="35"/>
      <c r="K12" s="35"/>
      <c r="L12" s="35"/>
      <c r="M12" s="35"/>
      <c r="N12" s="35"/>
      <c r="O12" s="35"/>
      <c r="P12" s="35"/>
      <c r="Q12" s="35"/>
    </row>
    <row r="13" spans="1:17">
      <c r="A13" s="35"/>
      <c r="B13" s="35" t="s">
        <v>76</v>
      </c>
      <c r="C13" s="35"/>
      <c r="D13" s="35"/>
      <c r="E13" s="35"/>
      <c r="F13" s="35"/>
      <c r="G13" s="35"/>
      <c r="H13" s="35"/>
      <c r="I13" s="35" t="s">
        <v>105</v>
      </c>
      <c r="J13" s="35"/>
      <c r="K13" s="35" t="s">
        <v>125</v>
      </c>
      <c r="L13" s="35"/>
      <c r="M13" s="35"/>
      <c r="N13" s="35"/>
      <c r="O13" s="35"/>
      <c r="P13" s="35"/>
      <c r="Q13" s="35"/>
    </row>
    <row r="14" spans="1:17">
      <c r="A14" s="35"/>
      <c r="B14" s="35"/>
      <c r="C14" s="35"/>
      <c r="D14" s="35"/>
      <c r="E14" s="35"/>
      <c r="F14" s="35"/>
      <c r="G14" s="35"/>
      <c r="H14" s="35"/>
      <c r="I14" s="35" t="str">
        <f>B3</f>
        <v>Hebdomadaire</v>
      </c>
      <c r="J14" s="35"/>
      <c r="K14" s="35" t="s">
        <v>126</v>
      </c>
      <c r="L14" s="35"/>
      <c r="M14" s="35"/>
      <c r="N14" s="35"/>
      <c r="O14" s="35"/>
      <c r="P14" s="35"/>
      <c r="Q14" s="35"/>
    </row>
    <row r="15" spans="1:17">
      <c r="A15" s="70" t="s">
        <v>77</v>
      </c>
      <c r="B15" s="35"/>
      <c r="C15" s="35"/>
      <c r="D15" s="35"/>
      <c r="E15" s="35"/>
      <c r="F15" s="35"/>
      <c r="G15" s="35"/>
      <c r="H15" s="35"/>
      <c r="I15" s="35" t="str">
        <f>B4</f>
        <v>Aux 2 semaines</v>
      </c>
      <c r="J15" s="35"/>
      <c r="K15" s="35" t="s">
        <v>127</v>
      </c>
      <c r="L15" s="35"/>
      <c r="M15" s="35"/>
      <c r="N15" s="35"/>
      <c r="O15" s="35"/>
      <c r="P15" s="35"/>
      <c r="Q15" s="35"/>
    </row>
    <row r="16" spans="1:17">
      <c r="A16" s="35">
        <v>1</v>
      </c>
      <c r="B16" s="35" t="s">
        <v>78</v>
      </c>
      <c r="C16" s="35" t="s">
        <v>102</v>
      </c>
      <c r="D16" s="35"/>
      <c r="E16" s="35"/>
      <c r="F16" s="35"/>
      <c r="G16" s="35"/>
      <c r="H16" s="35"/>
      <c r="I16" s="35" t="str">
        <f t="shared" ref="I16:I17" si="0">B5</f>
        <v>Bimensuelle</v>
      </c>
      <c r="J16" s="35"/>
      <c r="K16" s="35" t="s">
        <v>128</v>
      </c>
      <c r="L16" s="35"/>
      <c r="M16" s="35"/>
      <c r="N16" s="35"/>
      <c r="O16" s="35"/>
      <c r="P16" s="35"/>
      <c r="Q16" s="35"/>
    </row>
    <row r="17" spans="1:17">
      <c r="A17" s="35">
        <v>2</v>
      </c>
      <c r="B17" s="35" t="s">
        <v>79</v>
      </c>
      <c r="C17" s="71" t="s">
        <v>103</v>
      </c>
      <c r="D17" s="35"/>
      <c r="E17" s="35"/>
      <c r="F17" s="35"/>
      <c r="G17" s="35"/>
      <c r="H17" s="35"/>
      <c r="I17" s="35" t="str">
        <f t="shared" si="0"/>
        <v>Mensuelle</v>
      </c>
      <c r="J17" s="35"/>
      <c r="K17" s="35" t="s">
        <v>129</v>
      </c>
      <c r="L17" s="35"/>
      <c r="M17" s="35"/>
      <c r="N17" s="35"/>
      <c r="O17" s="35"/>
      <c r="P17" s="35"/>
      <c r="Q17" s="35"/>
    </row>
    <row r="18" spans="1:17">
      <c r="A18" s="35">
        <v>3</v>
      </c>
      <c r="B18" s="35" t="s">
        <v>80</v>
      </c>
      <c r="C18" s="35" t="s">
        <v>81</v>
      </c>
      <c r="D18" s="35"/>
      <c r="E18" s="35"/>
      <c r="F18" s="35"/>
      <c r="G18" s="35"/>
      <c r="H18" s="35"/>
      <c r="I18" s="35"/>
      <c r="J18" s="35"/>
      <c r="K18" s="35"/>
      <c r="L18" s="35"/>
      <c r="M18" s="35"/>
      <c r="N18" s="35"/>
      <c r="O18" s="35"/>
      <c r="P18" s="35"/>
      <c r="Q18" s="35"/>
    </row>
    <row r="19" spans="1:17">
      <c r="A19" s="35"/>
      <c r="B19" s="35"/>
      <c r="C19" s="35"/>
      <c r="D19" s="35"/>
      <c r="E19" s="35"/>
      <c r="F19" s="35"/>
      <c r="G19" s="35"/>
      <c r="H19" s="35"/>
      <c r="I19" s="35"/>
      <c r="J19" s="35"/>
      <c r="K19" s="35"/>
      <c r="L19" s="35"/>
      <c r="M19" s="35"/>
      <c r="N19" s="35"/>
      <c r="O19" s="35"/>
      <c r="P19" s="35"/>
      <c r="Q19" s="35"/>
    </row>
    <row r="20" spans="1:17">
      <c r="A20" s="35"/>
      <c r="B20" s="35"/>
      <c r="C20" s="35"/>
      <c r="D20" s="35"/>
      <c r="E20" s="35"/>
      <c r="F20" s="35"/>
      <c r="G20" s="35"/>
      <c r="H20" s="35"/>
      <c r="I20" s="35"/>
      <c r="J20" s="35"/>
      <c r="K20" s="35"/>
      <c r="L20" s="35"/>
      <c r="M20" s="35"/>
      <c r="N20" s="35"/>
      <c r="O20" s="35"/>
      <c r="P20" s="35"/>
      <c r="Q20" s="35"/>
    </row>
    <row r="21" spans="1:17">
      <c r="A21" s="35"/>
      <c r="B21" s="35"/>
      <c r="C21" s="35"/>
      <c r="D21" s="35"/>
      <c r="E21" s="35"/>
      <c r="F21" s="35"/>
      <c r="G21" s="35"/>
      <c r="H21" s="35"/>
      <c r="I21" s="35"/>
      <c r="J21" s="35"/>
      <c r="K21" s="35"/>
      <c r="L21" s="35"/>
      <c r="M21" s="35"/>
      <c r="N21" s="35"/>
      <c r="O21" s="35"/>
      <c r="P21" s="35"/>
      <c r="Q21" s="35"/>
    </row>
    <row r="22" spans="1:17">
      <c r="A22" s="35"/>
      <c r="B22" s="35"/>
      <c r="C22" s="35"/>
      <c r="D22" s="35"/>
      <c r="E22" s="35"/>
      <c r="F22" s="35"/>
      <c r="G22" s="35"/>
      <c r="H22" s="35"/>
      <c r="I22" s="35"/>
      <c r="J22" s="35"/>
      <c r="K22" s="35"/>
      <c r="L22" s="35"/>
      <c r="M22" s="35"/>
      <c r="N22" s="35"/>
      <c r="O22" s="35"/>
      <c r="P22" s="35"/>
      <c r="Q22" s="35"/>
    </row>
  </sheetData>
  <sheetProtection algorithmName="SHA-512" hashValue="ead1vX8UjkqGRAOjhSz5lB1//BT60Vx9ELuxSnIMUAB/F0qiyVHd5iVFtYf45qWwIkOmkrkdT385X1sPCyaUDg==" saltValue="8JGrs+btd3ZO2t5N2Wz7bA==" spinCount="100000" sheet="1" objects="1" scenarios="1"/>
  <mergeCells count="13">
    <mergeCell ref="A10:A12"/>
    <mergeCell ref="B6:C6"/>
    <mergeCell ref="A2:A6"/>
    <mergeCell ref="A9:I9"/>
    <mergeCell ref="C10:G10"/>
    <mergeCell ref="C11:H11"/>
    <mergeCell ref="C12:G12"/>
    <mergeCell ref="B2:C2"/>
    <mergeCell ref="D2:E2"/>
    <mergeCell ref="B3:C3"/>
    <mergeCell ref="D3:E3"/>
    <mergeCell ref="B4:C4"/>
    <mergeCell ref="B5:C5"/>
  </mergeCells>
  <hyperlinks>
    <hyperlink ref="C17" r:id="rId1" xr:uid="{3C31EB9F-9197-4C9B-B8E4-BED697DFA79C}"/>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Personne à charge" error="Inscrivez 0 ou 1" promptTitle="Première personne à charge" prompt="Inscrivez 1 si l'employé à au moins 1 personne à charge" xr:uid="{68E170EE-05D4-48EB-B1AA-682201DEF330}">
          <x14:formula1>
            <xm:f>Instructions!$P$2:$P$3</xm:f>
          </x14:formula1>
          <xm:sqref>B12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CC6AD-66AF-438F-8226-4BD20EA1B59E}">
  <sheetPr codeName="Feuil3">
    <tabColor rgb="FFFF0000"/>
  </sheetPr>
  <dimension ref="A1:XFC61"/>
  <sheetViews>
    <sheetView workbookViewId="0">
      <selection activeCell="G9" sqref="G9"/>
    </sheetView>
  </sheetViews>
  <sheetFormatPr baseColWidth="10" defaultColWidth="11.44140625" defaultRowHeight="14.4"/>
  <cols>
    <col min="1" max="1" width="6.5546875" customWidth="1"/>
    <col min="2" max="2" width="3.33203125" customWidth="1"/>
    <col min="3" max="3" width="22.44140625" customWidth="1"/>
    <col min="4" max="4" width="9.88671875" customWidth="1"/>
    <col min="5" max="5" width="2.109375" bestFit="1" customWidth="1"/>
    <col min="6" max="6" width="12.88671875" customWidth="1"/>
    <col min="7" max="7" width="12.6640625" customWidth="1"/>
    <col min="8" max="8" width="15.33203125" customWidth="1"/>
    <col min="9" max="9" width="17.109375" customWidth="1"/>
  </cols>
  <sheetData>
    <row r="1" spans="1:25 16383:16383" ht="18">
      <c r="A1" s="208" t="s">
        <v>14</v>
      </c>
      <c r="B1" s="208"/>
      <c r="C1" s="208"/>
      <c r="D1" s="208"/>
      <c r="E1" s="208"/>
      <c r="F1" s="208"/>
      <c r="G1" s="208"/>
      <c r="H1" s="208"/>
      <c r="I1" s="65">
        <f>Instructions!A1</f>
        <v>46477</v>
      </c>
      <c r="J1" s="35"/>
      <c r="K1" s="35"/>
      <c r="L1" s="35"/>
      <c r="M1" s="35"/>
      <c r="N1" s="35"/>
      <c r="O1" s="35"/>
      <c r="P1" s="35"/>
      <c r="Q1" s="35"/>
      <c r="R1" s="35"/>
      <c r="S1" s="35"/>
      <c r="T1" s="35"/>
      <c r="U1" s="35"/>
      <c r="V1" s="35"/>
      <c r="W1" s="35"/>
      <c r="X1" s="35"/>
      <c r="Y1" s="35"/>
      <c r="XFC1" t="s">
        <v>52</v>
      </c>
    </row>
    <row r="2" spans="1:25 16383:16383" ht="30" customHeight="1">
      <c r="A2" s="209" t="s">
        <v>0</v>
      </c>
      <c r="B2" s="210"/>
      <c r="C2" s="210"/>
      <c r="D2" s="210"/>
      <c r="E2" s="210"/>
      <c r="F2" s="210"/>
      <c r="G2" s="210"/>
      <c r="H2" s="210"/>
      <c r="I2" s="6"/>
      <c r="J2" s="35"/>
      <c r="K2" s="35"/>
      <c r="L2" s="35"/>
      <c r="M2" s="35"/>
      <c r="N2" s="35"/>
      <c r="O2" s="35"/>
      <c r="P2" s="35"/>
      <c r="Q2" s="35"/>
      <c r="R2" s="35"/>
      <c r="S2" s="35"/>
      <c r="T2" s="35"/>
      <c r="U2" s="35"/>
      <c r="V2" s="35"/>
      <c r="W2" s="35"/>
      <c r="X2" s="35"/>
      <c r="Y2" s="35"/>
    </row>
    <row r="3" spans="1:25 16383:16383">
      <c r="A3" s="211" t="s">
        <v>1</v>
      </c>
      <c r="B3" s="212"/>
      <c r="C3" s="212"/>
      <c r="D3" s="212"/>
      <c r="E3" s="212"/>
      <c r="F3" s="212"/>
      <c r="G3" s="212"/>
      <c r="H3" s="212"/>
      <c r="I3" s="6"/>
      <c r="J3" s="35"/>
      <c r="K3" s="35"/>
      <c r="L3" s="35"/>
      <c r="M3" s="35"/>
      <c r="N3" s="35"/>
      <c r="O3" s="35"/>
      <c r="P3" s="35"/>
      <c r="Q3" s="35"/>
      <c r="R3" s="35"/>
      <c r="S3" s="35"/>
      <c r="T3" s="35"/>
      <c r="U3" s="35"/>
      <c r="V3" s="35"/>
      <c r="W3" s="35"/>
      <c r="X3" s="35"/>
      <c r="Y3" s="35"/>
    </row>
    <row r="4" spans="1:25 16383:16383" ht="15" customHeight="1">
      <c r="A4" s="213" t="s">
        <v>3</v>
      </c>
      <c r="B4" s="213"/>
      <c r="C4" s="213"/>
      <c r="D4" s="213"/>
      <c r="E4" s="213"/>
      <c r="F4" s="213"/>
      <c r="G4" s="213"/>
      <c r="H4" s="213"/>
      <c r="I4" s="6"/>
      <c r="J4" s="35"/>
      <c r="K4" s="35"/>
      <c r="L4" s="35"/>
      <c r="M4" s="35"/>
      <c r="N4" s="35"/>
      <c r="O4" s="35"/>
      <c r="P4" s="35"/>
      <c r="Q4" s="35"/>
      <c r="R4" s="35"/>
      <c r="S4" s="35"/>
      <c r="T4" s="35"/>
      <c r="U4" s="35"/>
      <c r="V4" s="35"/>
      <c r="W4" s="35"/>
      <c r="X4" s="35"/>
      <c r="Y4" s="35"/>
    </row>
    <row r="5" spans="1:25 16383:16383" ht="15.6">
      <c r="A5" s="214" t="s">
        <v>4</v>
      </c>
      <c r="B5" s="214"/>
      <c r="C5" s="214"/>
      <c r="D5" s="214"/>
      <c r="E5" s="214"/>
      <c r="F5" s="214"/>
      <c r="G5" s="214"/>
      <c r="H5" s="214"/>
      <c r="I5" s="214"/>
      <c r="J5" s="35"/>
      <c r="K5" s="35"/>
      <c r="L5" s="35"/>
      <c r="M5" s="35"/>
      <c r="N5" s="35"/>
      <c r="O5" s="35"/>
      <c r="P5" s="35"/>
      <c r="Q5" s="35"/>
      <c r="R5" s="35"/>
      <c r="S5" s="35"/>
      <c r="T5" s="35"/>
      <c r="U5" s="35"/>
      <c r="V5" s="35"/>
      <c r="W5" s="35"/>
      <c r="X5" s="35"/>
      <c r="Y5" s="35"/>
    </row>
    <row r="6" spans="1:25 16383:16383" ht="15.75" customHeight="1">
      <c r="A6" s="6"/>
      <c r="B6" s="6"/>
      <c r="C6" s="6"/>
      <c r="D6" s="6"/>
      <c r="E6" s="6"/>
      <c r="F6" s="6"/>
      <c r="G6" s="6"/>
      <c r="H6" s="6"/>
      <c r="I6" s="6"/>
      <c r="J6" s="35"/>
      <c r="K6" s="35"/>
      <c r="L6" s="35"/>
      <c r="M6" s="35"/>
      <c r="N6" s="35"/>
      <c r="O6" s="35"/>
      <c r="P6" s="35"/>
      <c r="Q6" s="35"/>
      <c r="R6" s="35"/>
      <c r="S6" s="35"/>
      <c r="T6" s="35"/>
      <c r="U6" s="35"/>
      <c r="V6" s="35"/>
      <c r="W6" s="35"/>
      <c r="X6" s="35"/>
      <c r="Y6" s="35"/>
    </row>
    <row r="7" spans="1:25 16383:16383" ht="15.75" customHeight="1">
      <c r="A7" s="201" t="s">
        <v>27</v>
      </c>
      <c r="B7" s="201"/>
      <c r="C7" s="201"/>
      <c r="D7" s="201"/>
      <c r="E7" s="201"/>
      <c r="F7" s="201"/>
      <c r="G7" s="201"/>
      <c r="H7" s="201"/>
      <c r="I7" s="201"/>
      <c r="J7" s="35"/>
      <c r="K7" s="35"/>
      <c r="L7" s="35"/>
      <c r="M7" s="35"/>
      <c r="N7" s="35"/>
      <c r="O7" s="35"/>
      <c r="P7" s="35"/>
      <c r="Q7" s="35"/>
      <c r="R7" s="35"/>
      <c r="S7" s="35"/>
      <c r="T7" s="35"/>
      <c r="U7" s="35"/>
      <c r="V7" s="35"/>
      <c r="W7" s="35"/>
      <c r="X7" s="35"/>
      <c r="Y7" s="35"/>
    </row>
    <row r="8" spans="1:25 16383:16383" s="2" customFormat="1" ht="15" customHeight="1">
      <c r="A8" s="200" t="s">
        <v>5</v>
      </c>
      <c r="B8" s="205" t="s">
        <v>19</v>
      </c>
      <c r="C8" s="205"/>
      <c r="D8" s="206" t="s">
        <v>22</v>
      </c>
      <c r="E8" s="206"/>
      <c r="F8" s="31" t="s">
        <v>10</v>
      </c>
      <c r="G8" s="32" t="s">
        <v>11</v>
      </c>
      <c r="H8" s="32" t="s">
        <v>17</v>
      </c>
      <c r="I8" s="33" t="s">
        <v>26</v>
      </c>
      <c r="J8" s="36"/>
      <c r="K8" s="36"/>
      <c r="L8" s="36"/>
      <c r="M8" s="36"/>
      <c r="N8" s="36"/>
      <c r="O8" s="36"/>
      <c r="P8" s="36"/>
      <c r="Q8" s="36"/>
      <c r="R8" s="36"/>
      <c r="S8" s="36"/>
      <c r="T8" s="36"/>
      <c r="U8" s="36"/>
      <c r="V8" s="36"/>
      <c r="W8" s="36"/>
      <c r="X8" s="36"/>
      <c r="Y8" s="36"/>
    </row>
    <row r="9" spans="1:25 16383:16383" ht="15.75" customHeight="1">
      <c r="A9" s="200"/>
      <c r="B9" s="199" t="s">
        <v>16</v>
      </c>
      <c r="C9" s="199"/>
      <c r="D9" s="207">
        <f>Instructions!E7</f>
        <v>380.19</v>
      </c>
      <c r="E9" s="207"/>
      <c r="F9" s="26">
        <v>38.75</v>
      </c>
      <c r="G9" s="26">
        <v>20</v>
      </c>
      <c r="H9" s="7">
        <f>F9*G9</f>
        <v>775</v>
      </c>
      <c r="I9" s="7">
        <f>IF(F9&gt;0,D9,0)</f>
        <v>380.19</v>
      </c>
      <c r="J9" s="35"/>
      <c r="K9" s="35"/>
      <c r="L9" s="35"/>
      <c r="M9" s="35"/>
      <c r="N9" s="35"/>
      <c r="O9" s="35"/>
      <c r="P9" s="35"/>
      <c r="Q9" s="35"/>
      <c r="R9" s="35"/>
      <c r="S9" s="35"/>
      <c r="T9" s="35"/>
      <c r="U9" s="35"/>
      <c r="V9" s="35"/>
      <c r="W9" s="35"/>
      <c r="X9" s="35"/>
      <c r="Y9" s="35"/>
    </row>
    <row r="10" spans="1:25 16383:16383" s="1" customFormat="1" ht="28.5" customHeight="1">
      <c r="A10" s="200"/>
      <c r="B10" s="199" t="s">
        <v>18</v>
      </c>
      <c r="C10" s="199"/>
      <c r="D10" s="39">
        <f>Instructions!E8</f>
        <v>760.38</v>
      </c>
      <c r="E10" s="39"/>
      <c r="F10" s="26"/>
      <c r="G10" s="26"/>
      <c r="H10" s="7">
        <f t="shared" ref="H10:H12" si="0">F10*G10</f>
        <v>0</v>
      </c>
      <c r="I10" s="7">
        <f t="shared" ref="I10:I12" si="1">IF(F10&gt;0,D10,0)</f>
        <v>0</v>
      </c>
      <c r="J10" s="37"/>
      <c r="K10" s="37"/>
      <c r="L10" s="37"/>
      <c r="M10" s="37"/>
      <c r="N10" s="37"/>
      <c r="O10" s="37"/>
      <c r="P10" s="37"/>
      <c r="Q10" s="37"/>
      <c r="R10" s="37"/>
      <c r="S10" s="37"/>
      <c r="T10" s="37"/>
      <c r="U10" s="37"/>
      <c r="V10" s="37"/>
      <c r="W10" s="37"/>
      <c r="X10" s="37"/>
      <c r="Y10" s="37"/>
    </row>
    <row r="11" spans="1:25 16383:16383" s="1" customFormat="1" ht="28.5" customHeight="1">
      <c r="A11" s="200"/>
      <c r="B11" s="199" t="s">
        <v>20</v>
      </c>
      <c r="C11" s="199"/>
      <c r="D11" s="39">
        <f>Instructions!E9</f>
        <v>823.75</v>
      </c>
      <c r="E11" s="39"/>
      <c r="F11" s="26"/>
      <c r="G11" s="26"/>
      <c r="H11" s="7">
        <f t="shared" si="0"/>
        <v>0</v>
      </c>
      <c r="I11" s="7">
        <f t="shared" si="1"/>
        <v>0</v>
      </c>
      <c r="J11" s="37"/>
      <c r="K11" s="37"/>
      <c r="L11" s="37"/>
      <c r="M11" s="37"/>
      <c r="N11" s="37"/>
      <c r="O11" s="37"/>
      <c r="P11" s="37"/>
      <c r="Q11" s="37"/>
      <c r="R11" s="37"/>
      <c r="S11" s="37"/>
      <c r="T11" s="37"/>
      <c r="U11" s="37"/>
      <c r="V11" s="37"/>
      <c r="W11" s="37"/>
      <c r="X11" s="37"/>
      <c r="Y11" s="37"/>
    </row>
    <row r="12" spans="1:25 16383:16383" ht="30" customHeight="1">
      <c r="A12" s="200"/>
      <c r="B12" s="199" t="s">
        <v>21</v>
      </c>
      <c r="C12" s="199"/>
      <c r="D12" s="39">
        <f>Instructions!E10</f>
        <v>1647.5</v>
      </c>
      <c r="E12" s="39"/>
      <c r="F12" s="26"/>
      <c r="G12" s="26"/>
      <c r="H12" s="7">
        <f t="shared" si="0"/>
        <v>0</v>
      </c>
      <c r="I12" s="7">
        <f t="shared" si="1"/>
        <v>0</v>
      </c>
      <c r="J12" s="35"/>
      <c r="K12" s="35"/>
      <c r="L12" s="35"/>
      <c r="M12" s="35"/>
      <c r="N12" s="35"/>
      <c r="O12" s="35"/>
      <c r="P12" s="35"/>
      <c r="Q12" s="35"/>
      <c r="R12" s="35"/>
      <c r="S12" s="35"/>
      <c r="T12" s="35"/>
      <c r="U12" s="35"/>
      <c r="V12" s="35"/>
      <c r="W12" s="35"/>
      <c r="X12" s="35"/>
      <c r="Y12" s="35"/>
    </row>
    <row r="13" spans="1:25 16383:16383" ht="8.25" customHeight="1">
      <c r="A13" s="13"/>
      <c r="B13" s="14"/>
      <c r="C13" s="14"/>
      <c r="D13" s="34"/>
      <c r="E13" s="34"/>
      <c r="F13" s="5"/>
      <c r="G13" s="5"/>
      <c r="H13" s="7"/>
      <c r="I13" s="7"/>
      <c r="J13" s="35"/>
      <c r="K13" s="35"/>
      <c r="L13" s="35"/>
      <c r="M13" s="35"/>
      <c r="N13" s="35"/>
      <c r="O13" s="35"/>
      <c r="P13" s="35"/>
      <c r="Q13" s="35"/>
      <c r="R13" s="35"/>
      <c r="S13" s="35"/>
      <c r="T13" s="35"/>
      <c r="U13" s="35"/>
      <c r="V13" s="35"/>
      <c r="W13" s="35"/>
      <c r="X13" s="35"/>
      <c r="Y13" s="35"/>
    </row>
    <row r="14" spans="1:25 16383:16383" ht="30" customHeight="1">
      <c r="A14" s="200" t="s">
        <v>34</v>
      </c>
      <c r="B14" s="200"/>
      <c r="C14" s="200"/>
      <c r="D14" s="200"/>
      <c r="E14" s="200"/>
      <c r="F14" s="200"/>
      <c r="G14" s="200"/>
      <c r="H14" s="200"/>
      <c r="I14" s="7">
        <v>700</v>
      </c>
      <c r="J14" s="35"/>
      <c r="K14" s="35"/>
      <c r="L14" s="35"/>
      <c r="M14" s="35"/>
      <c r="N14" s="35"/>
      <c r="O14" s="35"/>
      <c r="P14" s="35"/>
      <c r="Q14" s="35"/>
      <c r="R14" s="35"/>
      <c r="S14" s="35"/>
      <c r="T14" s="35"/>
      <c r="U14" s="35"/>
      <c r="V14" s="35"/>
      <c r="W14" s="35"/>
      <c r="X14" s="35"/>
      <c r="Y14" s="35"/>
    </row>
    <row r="15" spans="1:25 16383:16383" ht="8.25" customHeight="1">
      <c r="A15" s="27"/>
      <c r="B15" s="27"/>
      <c r="C15" s="27"/>
      <c r="D15" s="27"/>
      <c r="E15" s="27"/>
      <c r="F15" s="27"/>
      <c r="G15" s="28"/>
      <c r="H15" s="28"/>
      <c r="I15" s="28"/>
      <c r="J15" s="35"/>
      <c r="K15" s="35"/>
      <c r="L15" s="35"/>
      <c r="M15" s="35"/>
      <c r="N15" s="35"/>
      <c r="O15" s="35"/>
      <c r="P15" s="35"/>
      <c r="Q15" s="35"/>
      <c r="R15" s="35"/>
      <c r="S15" s="35"/>
      <c r="T15" s="35"/>
      <c r="U15" s="35"/>
      <c r="V15" s="35"/>
      <c r="W15" s="35"/>
      <c r="X15" s="35"/>
      <c r="Y15" s="35"/>
    </row>
    <row r="16" spans="1:25 16383:16383" ht="15" customHeight="1">
      <c r="A16" s="201" t="s">
        <v>28</v>
      </c>
      <c r="B16" s="201"/>
      <c r="C16" s="201"/>
      <c r="D16" s="201"/>
      <c r="E16" s="201"/>
      <c r="F16" s="201"/>
      <c r="G16" s="201"/>
      <c r="H16" s="201"/>
      <c r="I16" s="201"/>
      <c r="J16" s="35"/>
      <c r="K16" s="35"/>
      <c r="L16" s="35"/>
      <c r="M16" s="35"/>
      <c r="N16" s="35"/>
      <c r="O16" s="35"/>
      <c r="P16" s="35"/>
      <c r="Q16" s="35"/>
      <c r="R16" s="35"/>
      <c r="S16" s="35"/>
      <c r="T16" s="35"/>
      <c r="U16" s="35"/>
      <c r="V16" s="35"/>
      <c r="W16" s="35"/>
      <c r="X16" s="35"/>
      <c r="Y16" s="35"/>
    </row>
    <row r="17" spans="1:25" s="1" customFormat="1" ht="24.75" customHeight="1">
      <c r="A17" s="198" t="s">
        <v>6</v>
      </c>
      <c r="B17" s="15"/>
      <c r="C17" s="202" t="s">
        <v>29</v>
      </c>
      <c r="D17" s="202"/>
      <c r="E17" s="202"/>
      <c r="F17" s="202"/>
      <c r="G17" s="202"/>
      <c r="H17" s="16">
        <f>SUM(I9:I12)</f>
        <v>380.19</v>
      </c>
      <c r="I17" s="4"/>
      <c r="J17" s="37"/>
      <c r="K17" s="37"/>
      <c r="L17" s="37"/>
      <c r="M17" s="37"/>
      <c r="N17" s="37"/>
      <c r="O17" s="37"/>
      <c r="P17" s="37"/>
      <c r="Q17" s="37"/>
      <c r="R17" s="37"/>
      <c r="S17" s="37"/>
      <c r="T17" s="37"/>
      <c r="U17" s="37"/>
      <c r="V17" s="37"/>
      <c r="W17" s="37"/>
      <c r="X17" s="37"/>
      <c r="Y17" s="37"/>
    </row>
    <row r="18" spans="1:25" ht="15" customHeight="1">
      <c r="A18" s="198"/>
      <c r="B18" s="3"/>
      <c r="C18" s="203" t="s">
        <v>31</v>
      </c>
      <c r="D18" s="203"/>
      <c r="E18" s="203"/>
      <c r="F18" s="203"/>
      <c r="G18" s="203"/>
      <c r="H18" s="203"/>
      <c r="I18" s="17"/>
      <c r="J18" s="35"/>
      <c r="K18" s="35"/>
      <c r="L18" s="35"/>
      <c r="M18" s="35"/>
      <c r="N18" s="35"/>
      <c r="O18" s="35"/>
      <c r="P18" s="35"/>
      <c r="Q18" s="35"/>
      <c r="R18" s="35"/>
      <c r="S18" s="35"/>
      <c r="T18" s="35"/>
      <c r="U18" s="35"/>
      <c r="V18" s="35"/>
      <c r="W18" s="35"/>
      <c r="X18" s="35"/>
      <c r="Y18" s="35"/>
    </row>
    <row r="19" spans="1:25" ht="18.75" customHeight="1">
      <c r="A19" s="198"/>
      <c r="B19" s="30">
        <v>1</v>
      </c>
      <c r="C19" s="204" t="s">
        <v>36</v>
      </c>
      <c r="D19" s="204"/>
      <c r="E19" s="204"/>
      <c r="F19" s="204"/>
      <c r="G19" s="204"/>
      <c r="H19" s="8"/>
      <c r="I19" s="17"/>
      <c r="J19" s="35"/>
      <c r="K19" s="35"/>
      <c r="L19" s="35"/>
      <c r="M19" s="35"/>
      <c r="N19" s="35"/>
      <c r="O19" s="35"/>
      <c r="P19" s="35"/>
      <c r="Q19" s="35"/>
      <c r="R19" s="35"/>
      <c r="S19" s="35"/>
      <c r="T19" s="35"/>
      <c r="U19" s="35"/>
      <c r="V19" s="35"/>
      <c r="W19" s="35"/>
      <c r="X19" s="35"/>
      <c r="Y19" s="35"/>
    </row>
    <row r="20" spans="1:25" ht="28.8">
      <c r="A20" s="198"/>
      <c r="B20" s="3"/>
      <c r="C20" s="3" t="s">
        <v>9</v>
      </c>
      <c r="D20" s="9">
        <f>Instructions!F7</f>
        <v>152.08000000000001</v>
      </c>
      <c r="E20" s="10"/>
      <c r="F20" s="11"/>
      <c r="G20" s="12">
        <f>IF(I9&lt;&gt;0,(D20*$B$19),0)</f>
        <v>152.08000000000001</v>
      </c>
      <c r="H20" s="3" t="s">
        <v>2</v>
      </c>
      <c r="I20" s="6"/>
      <c r="J20" s="35"/>
      <c r="K20" s="35"/>
      <c r="L20" s="35"/>
      <c r="M20" s="35"/>
      <c r="N20" s="35"/>
      <c r="O20" s="35"/>
      <c r="P20" s="35"/>
      <c r="Q20" s="35"/>
      <c r="R20" s="35"/>
      <c r="S20" s="35"/>
      <c r="T20" s="35"/>
      <c r="U20" s="35"/>
      <c r="V20" s="35"/>
      <c r="W20" s="35"/>
      <c r="X20" s="35"/>
      <c r="Y20" s="35"/>
    </row>
    <row r="21" spans="1:25" ht="28.8">
      <c r="A21" s="198"/>
      <c r="B21" s="3"/>
      <c r="C21" s="3" t="s">
        <v>9</v>
      </c>
      <c r="D21" s="9">
        <f>Instructions!F8</f>
        <v>304.16000000000003</v>
      </c>
      <c r="E21" s="10"/>
      <c r="F21" s="11"/>
      <c r="G21" s="12">
        <f t="shared" ref="G21:G23" si="2">IF(I10&lt;&gt;0,(D21*$B$19),0)</f>
        <v>0</v>
      </c>
      <c r="H21" s="3"/>
      <c r="I21" s="6"/>
      <c r="J21" s="35"/>
      <c r="K21" s="35"/>
      <c r="L21" s="35"/>
      <c r="M21" s="35"/>
      <c r="N21" s="35"/>
      <c r="O21" s="35"/>
      <c r="P21" s="35"/>
      <c r="Q21" s="35"/>
      <c r="R21" s="35"/>
      <c r="S21" s="35"/>
      <c r="T21" s="35"/>
      <c r="U21" s="35"/>
      <c r="V21" s="35"/>
      <c r="W21" s="35"/>
      <c r="X21" s="35"/>
      <c r="Y21" s="35"/>
    </row>
    <row r="22" spans="1:25" ht="28.8">
      <c r="A22" s="198"/>
      <c r="B22" s="3"/>
      <c r="C22" s="3" t="s">
        <v>9</v>
      </c>
      <c r="D22" s="9">
        <f>Instructions!F9</f>
        <v>329.5</v>
      </c>
      <c r="E22" s="10"/>
      <c r="F22" s="11"/>
      <c r="G22" s="12">
        <f t="shared" si="2"/>
        <v>0</v>
      </c>
      <c r="H22" s="3"/>
      <c r="I22" s="6"/>
      <c r="J22" s="35"/>
      <c r="K22" s="35"/>
      <c r="L22" s="35"/>
      <c r="M22" s="35"/>
      <c r="N22" s="35"/>
      <c r="O22" s="35"/>
      <c r="P22" s="35"/>
      <c r="Q22" s="35"/>
      <c r="R22" s="35"/>
      <c r="S22" s="35"/>
      <c r="T22" s="35"/>
      <c r="U22" s="35"/>
      <c r="V22" s="35"/>
      <c r="W22" s="35"/>
      <c r="X22" s="35"/>
      <c r="Y22" s="35"/>
    </row>
    <row r="23" spans="1:25" ht="28.8">
      <c r="A23" s="198"/>
      <c r="B23" s="3"/>
      <c r="C23" s="3" t="s">
        <v>9</v>
      </c>
      <c r="D23" s="9">
        <f>Instructions!F10</f>
        <v>659</v>
      </c>
      <c r="E23" s="10"/>
      <c r="F23" s="11"/>
      <c r="G23" s="12">
        <f t="shared" si="2"/>
        <v>0</v>
      </c>
      <c r="H23" s="16">
        <f>SUM(G20:G23)</f>
        <v>152.08000000000001</v>
      </c>
      <c r="I23" s="6"/>
      <c r="J23" s="35"/>
      <c r="K23" s="35"/>
      <c r="L23" s="35"/>
      <c r="M23" s="35"/>
      <c r="N23" s="35"/>
      <c r="O23" s="35"/>
      <c r="P23" s="35"/>
      <c r="Q23" s="35"/>
      <c r="R23" s="35"/>
      <c r="S23" s="35"/>
      <c r="T23" s="35"/>
      <c r="U23" s="35"/>
      <c r="V23" s="35"/>
      <c r="W23" s="35"/>
      <c r="X23" s="35"/>
      <c r="Y23" s="35"/>
    </row>
    <row r="24" spans="1:25" ht="15" customHeight="1">
      <c r="A24" s="198"/>
      <c r="B24" s="215" t="s">
        <v>30</v>
      </c>
      <c r="C24" s="215"/>
      <c r="D24" s="215"/>
      <c r="E24" s="215"/>
      <c r="F24" s="215"/>
      <c r="G24" s="215"/>
      <c r="H24" s="215"/>
      <c r="I24" s="6"/>
      <c r="J24" s="35"/>
      <c r="K24" s="35"/>
      <c r="L24" s="35"/>
      <c r="M24" s="35"/>
      <c r="N24" s="35"/>
      <c r="O24" s="35"/>
      <c r="P24" s="35"/>
      <c r="Q24" s="35"/>
      <c r="R24" s="35"/>
      <c r="S24" s="35"/>
      <c r="T24" s="35"/>
      <c r="U24" s="35"/>
      <c r="V24" s="35"/>
      <c r="W24" s="35"/>
      <c r="X24" s="35"/>
      <c r="Y24" s="35"/>
    </row>
    <row r="25" spans="1:25" ht="45" customHeight="1">
      <c r="A25" s="198"/>
      <c r="B25" s="216" t="s">
        <v>32</v>
      </c>
      <c r="C25" s="216"/>
      <c r="D25" s="216"/>
      <c r="E25" s="216"/>
      <c r="F25" s="217">
        <v>1</v>
      </c>
      <c r="G25" s="217"/>
      <c r="H25" s="29" t="s">
        <v>2</v>
      </c>
      <c r="I25" s="6"/>
      <c r="J25" s="35"/>
      <c r="K25" s="35"/>
      <c r="L25" s="35"/>
      <c r="M25" s="35"/>
      <c r="N25" s="35"/>
      <c r="O25" s="35"/>
      <c r="P25" s="35"/>
      <c r="Q25" s="35"/>
      <c r="R25" s="35"/>
      <c r="S25" s="35"/>
      <c r="T25" s="35"/>
      <c r="U25" s="35"/>
      <c r="V25" s="35"/>
      <c r="W25" s="35"/>
      <c r="X25" s="35"/>
      <c r="Y25" s="35"/>
    </row>
    <row r="26" spans="1:25">
      <c r="A26" s="198"/>
      <c r="B26" s="216" t="s">
        <v>7</v>
      </c>
      <c r="C26" s="216"/>
      <c r="D26" s="216"/>
      <c r="E26" s="216"/>
      <c r="F26" s="18">
        <f>Instructions!G7</f>
        <v>76.040000000000006</v>
      </c>
      <c r="G26" s="40">
        <f>IF(I9&lt;&gt;0,F26*$F$25,0)</f>
        <v>76.040000000000006</v>
      </c>
      <c r="H26" s="29"/>
      <c r="I26" s="6"/>
      <c r="J26" s="35"/>
      <c r="K26" s="35"/>
      <c r="L26" s="35"/>
      <c r="M26" s="35"/>
      <c r="N26" s="35"/>
      <c r="O26" s="35"/>
      <c r="P26" s="35"/>
      <c r="Q26" s="35"/>
      <c r="R26" s="35"/>
      <c r="S26" s="35"/>
      <c r="T26" s="35"/>
      <c r="U26" s="35"/>
      <c r="V26" s="35"/>
      <c r="W26" s="35"/>
      <c r="X26" s="35"/>
      <c r="Y26" s="35"/>
    </row>
    <row r="27" spans="1:25" ht="15" customHeight="1">
      <c r="A27" s="198"/>
      <c r="B27" s="216" t="s">
        <v>7</v>
      </c>
      <c r="C27" s="216"/>
      <c r="D27" s="216"/>
      <c r="E27" s="216"/>
      <c r="F27" s="18">
        <f>Instructions!G8</f>
        <v>152.08000000000001</v>
      </c>
      <c r="G27" s="40">
        <f>IF(I10&lt;&gt;0,F27*$F$25,0)</f>
        <v>0</v>
      </c>
      <c r="H27" s="29"/>
      <c r="I27" s="6"/>
      <c r="J27" s="35"/>
      <c r="K27" s="35"/>
      <c r="L27" s="35"/>
      <c r="M27" s="35"/>
      <c r="N27" s="35"/>
      <c r="O27" s="35"/>
      <c r="P27" s="35"/>
      <c r="Q27" s="35"/>
      <c r="R27" s="35"/>
      <c r="S27" s="35"/>
      <c r="T27" s="35"/>
      <c r="U27" s="35"/>
      <c r="V27" s="35"/>
      <c r="W27" s="35"/>
      <c r="X27" s="35"/>
      <c r="Y27" s="35"/>
    </row>
    <row r="28" spans="1:25">
      <c r="A28" s="198"/>
      <c r="B28" s="216" t="s">
        <v>7</v>
      </c>
      <c r="C28" s="216"/>
      <c r="D28" s="216"/>
      <c r="E28" s="216"/>
      <c r="F28" s="18">
        <f>Instructions!G9</f>
        <v>164.75</v>
      </c>
      <c r="G28" s="40">
        <f>IF(I11&lt;&gt;0,F28*$F$25,0)</f>
        <v>0</v>
      </c>
      <c r="H28" s="29"/>
      <c r="I28" s="6"/>
      <c r="J28" s="35"/>
      <c r="K28" s="35"/>
      <c r="L28" s="35"/>
      <c r="M28" s="35"/>
      <c r="N28" s="35"/>
      <c r="O28" s="35"/>
      <c r="P28" s="35"/>
      <c r="Q28" s="35"/>
      <c r="R28" s="35"/>
      <c r="S28" s="35"/>
      <c r="T28" s="35"/>
      <c r="U28" s="35"/>
      <c r="V28" s="35"/>
      <c r="W28" s="35"/>
      <c r="X28" s="35"/>
      <c r="Y28" s="35"/>
    </row>
    <row r="29" spans="1:25" ht="15" customHeight="1">
      <c r="A29" s="198"/>
      <c r="B29" s="216" t="s">
        <v>7</v>
      </c>
      <c r="C29" s="216"/>
      <c r="D29" s="216"/>
      <c r="E29" s="216"/>
      <c r="F29" s="18">
        <f>Instructions!G10</f>
        <v>329.5</v>
      </c>
      <c r="G29" s="40">
        <f>IF(I12&lt;&gt;0,F29*$F$25,0)</f>
        <v>0</v>
      </c>
      <c r="H29" s="19">
        <f>SUMIF(B19,"&lt;&gt;0",G26:G29)</f>
        <v>76.040000000000006</v>
      </c>
      <c r="I29" s="6"/>
      <c r="J29" s="35"/>
      <c r="K29" s="35"/>
      <c r="L29" s="35"/>
      <c r="M29" s="35"/>
      <c r="N29" s="35"/>
      <c r="O29" s="35"/>
      <c r="P29" s="35"/>
      <c r="Q29" s="35"/>
      <c r="R29" s="35"/>
      <c r="S29" s="35"/>
      <c r="T29" s="35"/>
      <c r="U29" s="35"/>
      <c r="V29" s="35"/>
      <c r="W29" s="35"/>
      <c r="X29" s="35"/>
      <c r="Y29" s="35"/>
    </row>
    <row r="30" spans="1:25" ht="15" customHeight="1">
      <c r="A30" s="198"/>
      <c r="B30" s="3"/>
      <c r="C30" s="20" t="s">
        <v>8</v>
      </c>
      <c r="D30" s="20"/>
      <c r="E30" s="20"/>
      <c r="F30" s="20"/>
      <c r="G30" s="41" t="s">
        <v>2</v>
      </c>
      <c r="H30" s="6"/>
      <c r="I30" s="19">
        <f>SUM(H17:H29)</f>
        <v>608.30999999999995</v>
      </c>
      <c r="J30" s="35"/>
      <c r="K30" s="35"/>
      <c r="L30" s="35"/>
      <c r="M30" s="35"/>
      <c r="N30" s="35"/>
      <c r="O30" s="35"/>
      <c r="P30" s="35"/>
      <c r="Q30" s="35"/>
      <c r="R30" s="35"/>
      <c r="S30" s="35"/>
      <c r="T30" s="35"/>
      <c r="U30" s="35"/>
      <c r="V30" s="35"/>
      <c r="W30" s="35"/>
      <c r="X30" s="35"/>
      <c r="Y30" s="35"/>
    </row>
    <row r="31" spans="1:25" ht="31.5" customHeight="1">
      <c r="A31" s="4"/>
      <c r="B31" s="4"/>
      <c r="C31" s="20" t="s">
        <v>33</v>
      </c>
      <c r="D31" s="20"/>
      <c r="E31" s="20"/>
      <c r="F31" s="20"/>
      <c r="G31" s="3"/>
      <c r="H31" s="6"/>
      <c r="I31" s="21">
        <f>I14-I30</f>
        <v>91.690000000000055</v>
      </c>
      <c r="J31" s="35"/>
      <c r="K31" s="35"/>
      <c r="L31" s="35"/>
      <c r="M31" s="35"/>
      <c r="N31" s="35"/>
      <c r="O31" s="35"/>
      <c r="P31" s="35"/>
      <c r="Q31" s="35"/>
      <c r="R31" s="35"/>
      <c r="S31" s="35"/>
      <c r="T31" s="35"/>
      <c r="U31" s="35"/>
      <c r="V31" s="35"/>
      <c r="W31" s="35"/>
      <c r="X31" s="35"/>
      <c r="Y31" s="35"/>
    </row>
    <row r="32" spans="1:25" ht="47.25" customHeight="1">
      <c r="A32" s="200" t="s">
        <v>13</v>
      </c>
      <c r="B32" s="13"/>
      <c r="C32" s="216" t="s">
        <v>12</v>
      </c>
      <c r="D32" s="216"/>
      <c r="E32" s="216"/>
      <c r="F32" s="216"/>
      <c r="G32" s="216"/>
      <c r="H32" s="22"/>
      <c r="I32" s="6"/>
      <c r="J32" s="35"/>
      <c r="K32" s="35"/>
      <c r="L32" s="35"/>
      <c r="M32" s="35"/>
      <c r="N32" s="35"/>
      <c r="O32" s="35"/>
      <c r="P32" s="35"/>
      <c r="Q32" s="35"/>
      <c r="R32" s="35"/>
      <c r="S32" s="35"/>
      <c r="T32" s="35"/>
      <c r="U32" s="35"/>
      <c r="V32" s="35"/>
      <c r="W32" s="35"/>
      <c r="X32" s="35"/>
      <c r="Y32" s="35"/>
    </row>
    <row r="33" spans="1:25" ht="30" customHeight="1">
      <c r="A33" s="200"/>
      <c r="B33" s="13" t="s">
        <v>69</v>
      </c>
      <c r="C33" s="64" t="str">
        <f>IF($B$33="*","ATTENTION DOSSIER INCLUANT UNE PENSION ALIMENTAIRE"," ")</f>
        <v>ATTENTION DOSSIER INCLUANT UNE PENSION ALIMENTAIRE</v>
      </c>
      <c r="D33" s="63"/>
      <c r="E33" s="63"/>
      <c r="F33" s="63"/>
      <c r="G33" s="63"/>
      <c r="H33" s="23">
        <f>IF(B33="*",(I31*50%),(I31*30%))</f>
        <v>45.845000000000027</v>
      </c>
      <c r="I33" s="21"/>
      <c r="J33" s="35"/>
      <c r="K33" s="35"/>
      <c r="L33" s="35"/>
      <c r="M33" s="35"/>
      <c r="N33" s="35"/>
      <c r="O33" s="35"/>
      <c r="P33" s="35"/>
      <c r="Q33" s="35"/>
      <c r="R33" s="35"/>
      <c r="S33" s="35"/>
      <c r="T33" s="35"/>
      <c r="U33" s="35"/>
      <c r="V33" s="35"/>
      <c r="W33" s="35"/>
      <c r="X33" s="35"/>
      <c r="Y33" s="35"/>
    </row>
    <row r="34" spans="1:25" ht="20.399999999999999">
      <c r="A34" s="220" t="s">
        <v>37</v>
      </c>
      <c r="B34" s="220"/>
      <c r="C34" s="220"/>
      <c r="D34" s="220"/>
      <c r="E34" s="220"/>
      <c r="F34" s="220"/>
      <c r="G34" s="220"/>
      <c r="H34" s="220"/>
      <c r="I34" s="220"/>
      <c r="J34" s="35"/>
      <c r="K34" s="35"/>
      <c r="L34" s="35"/>
      <c r="M34" s="35"/>
      <c r="N34" s="35"/>
      <c r="O34" s="35"/>
      <c r="P34" s="35"/>
      <c r="Q34" s="35"/>
      <c r="R34" s="35"/>
      <c r="S34" s="35"/>
      <c r="T34" s="35"/>
      <c r="U34" s="35"/>
      <c r="V34" s="35"/>
      <c r="W34" s="35"/>
      <c r="X34" s="35"/>
      <c r="Y34" s="35"/>
    </row>
    <row r="35" spans="1:25" ht="30.75" customHeight="1">
      <c r="A35" s="67" t="str">
        <f>IF(F9&lt;&gt;0,"X","")</f>
        <v>X</v>
      </c>
      <c r="B35" s="24"/>
      <c r="C35" s="221" t="s">
        <v>38</v>
      </c>
      <c r="D35" s="221"/>
      <c r="E35" s="221"/>
      <c r="F35" s="221"/>
      <c r="G35" s="221"/>
      <c r="H35" s="25">
        <f>H33</f>
        <v>45.845000000000027</v>
      </c>
      <c r="I35" s="6"/>
      <c r="J35" s="35"/>
      <c r="K35" s="35"/>
      <c r="L35" s="35"/>
      <c r="M35" s="35"/>
      <c r="N35" s="35"/>
      <c r="O35" s="35"/>
      <c r="P35" s="35"/>
      <c r="Q35" s="35"/>
      <c r="R35" s="35"/>
      <c r="S35" s="35"/>
      <c r="T35" s="35"/>
      <c r="U35" s="35"/>
      <c r="V35" s="35"/>
      <c r="W35" s="35"/>
      <c r="X35" s="35"/>
      <c r="Y35" s="35"/>
    </row>
    <row r="36" spans="1:25" ht="30" customHeight="1">
      <c r="A36" s="3" t="str">
        <f t="shared" ref="A36:A38" si="3">IF(F10&lt;&gt;0,"X","")</f>
        <v/>
      </c>
      <c r="B36" s="24"/>
      <c r="C36" s="221" t="s">
        <v>39</v>
      </c>
      <c r="D36" s="221"/>
      <c r="E36" s="221"/>
      <c r="F36" s="221"/>
      <c r="G36" s="221"/>
      <c r="H36" s="25">
        <f>($H$33)*52/26</f>
        <v>91.690000000000055</v>
      </c>
      <c r="I36" s="6"/>
      <c r="J36" s="35"/>
      <c r="K36" s="35"/>
      <c r="L36" s="35"/>
      <c r="M36" s="35"/>
      <c r="N36" s="35"/>
      <c r="O36" s="35"/>
      <c r="P36" s="35"/>
      <c r="Q36" s="35"/>
      <c r="R36" s="35"/>
      <c r="S36" s="35"/>
      <c r="T36" s="35"/>
      <c r="U36" s="35"/>
      <c r="V36" s="35"/>
      <c r="W36" s="35"/>
      <c r="X36" s="35"/>
      <c r="Y36" s="35"/>
    </row>
    <row r="37" spans="1:25" ht="30.75" customHeight="1">
      <c r="A37" s="3" t="str">
        <f t="shared" si="3"/>
        <v/>
      </c>
      <c r="B37" s="24"/>
      <c r="C37" s="221" t="s">
        <v>40</v>
      </c>
      <c r="D37" s="221"/>
      <c r="E37" s="221"/>
      <c r="F37" s="221"/>
      <c r="G37" s="221"/>
      <c r="H37" s="25">
        <f>($H$33)*52/24</f>
        <v>99.330833333333388</v>
      </c>
      <c r="I37" s="6"/>
      <c r="J37" s="38"/>
      <c r="K37" s="35"/>
      <c r="L37" s="35"/>
      <c r="M37" s="35"/>
      <c r="N37" s="35"/>
      <c r="O37" s="35"/>
      <c r="P37" s="35"/>
      <c r="Q37" s="35"/>
      <c r="R37" s="35"/>
      <c r="S37" s="35"/>
      <c r="T37" s="35"/>
      <c r="U37" s="35"/>
      <c r="V37" s="35"/>
      <c r="W37" s="35"/>
      <c r="X37" s="35"/>
      <c r="Y37" s="35"/>
    </row>
    <row r="38" spans="1:25" ht="25.5" customHeight="1">
      <c r="A38" s="3" t="str">
        <f t="shared" si="3"/>
        <v/>
      </c>
      <c r="B38" s="24"/>
      <c r="C38" s="221" t="s">
        <v>41</v>
      </c>
      <c r="D38" s="221"/>
      <c r="E38" s="221"/>
      <c r="F38" s="221"/>
      <c r="G38" s="221"/>
      <c r="H38" s="25">
        <f>($H$33)*52/12</f>
        <v>198.66166666666678</v>
      </c>
      <c r="I38" s="6"/>
      <c r="J38" s="35"/>
      <c r="K38" s="35"/>
      <c r="L38" s="35"/>
      <c r="M38" s="35"/>
      <c r="N38" s="35"/>
      <c r="O38" s="35"/>
      <c r="P38" s="35"/>
      <c r="Q38" s="35"/>
      <c r="R38" s="35"/>
      <c r="S38" s="35"/>
      <c r="T38" s="35"/>
      <c r="U38" s="35"/>
      <c r="V38" s="35"/>
      <c r="W38" s="35"/>
      <c r="X38" s="35"/>
      <c r="Y38" s="35"/>
    </row>
    <row r="39" spans="1:25">
      <c r="A39" s="3" t="s">
        <v>2</v>
      </c>
      <c r="B39" s="3"/>
      <c r="C39" s="221" t="s">
        <v>2</v>
      </c>
      <c r="D39" s="221"/>
      <c r="E39" s="221"/>
      <c r="F39" s="221"/>
      <c r="G39" s="221"/>
      <c r="H39" s="3" t="s">
        <v>2</v>
      </c>
      <c r="I39" s="6"/>
      <c r="J39" s="35"/>
      <c r="K39" s="35"/>
      <c r="L39" s="35"/>
      <c r="M39" s="35"/>
      <c r="N39" s="35"/>
      <c r="O39" s="35"/>
      <c r="P39" s="35"/>
      <c r="Q39" s="35"/>
      <c r="R39" s="35"/>
      <c r="S39" s="35"/>
      <c r="T39" s="35"/>
      <c r="U39" s="35"/>
      <c r="V39" s="35"/>
      <c r="W39" s="35"/>
      <c r="X39" s="35"/>
      <c r="Y39" s="35"/>
    </row>
    <row r="40" spans="1:25" ht="28.5" customHeight="1">
      <c r="A40" s="218" t="s">
        <v>15</v>
      </c>
      <c r="B40" s="218"/>
      <c r="C40" s="218"/>
      <c r="D40" s="218"/>
      <c r="E40" s="218"/>
      <c r="F40" s="218"/>
      <c r="G40" s="218"/>
      <c r="H40" s="218"/>
      <c r="I40" s="218"/>
      <c r="J40" s="35"/>
      <c r="K40" s="35"/>
      <c r="L40" s="35"/>
      <c r="M40" s="35"/>
      <c r="N40" s="35"/>
      <c r="O40" s="35"/>
      <c r="P40" s="35"/>
      <c r="Q40" s="35"/>
      <c r="R40" s="35"/>
      <c r="S40" s="35"/>
      <c r="T40" s="35"/>
      <c r="U40" s="35"/>
      <c r="V40" s="35"/>
      <c r="W40" s="35"/>
      <c r="X40" s="35"/>
      <c r="Y40" s="35"/>
    </row>
    <row r="41" spans="1:25" ht="15" customHeight="1">
      <c r="A41" s="219" t="str">
        <f>'Calcul portion saisissable '!A76</f>
        <v>Cette grille de calcul est basée sur la forme de calcul fournie par Revenu Québec, elle ne représente ni l'opinion, ni la décision de Drolet &amp; St-Germain, huissiers Inc. 
Drolet &amp; St-Germain, huissiers Inc, se dégage de toute responsabilité concernant l'exactitude de ce calcul. Pour informations supplémentaires :</v>
      </c>
      <c r="B41" s="219"/>
      <c r="C41" s="219"/>
      <c r="D41" s="219"/>
      <c r="E41" s="219"/>
      <c r="F41" s="219"/>
      <c r="G41" s="219"/>
      <c r="H41" s="219"/>
      <c r="I41" s="219"/>
      <c r="J41" s="35"/>
      <c r="K41" s="35"/>
      <c r="L41" s="35"/>
      <c r="M41" s="35"/>
      <c r="N41" s="35"/>
      <c r="O41" s="35"/>
      <c r="P41" s="35"/>
      <c r="Q41" s="35"/>
      <c r="R41" s="35"/>
      <c r="S41" s="35"/>
      <c r="T41" s="35"/>
      <c r="U41" s="35"/>
      <c r="V41" s="35"/>
      <c r="W41" s="35"/>
      <c r="X41" s="35"/>
      <c r="Y41" s="35"/>
    </row>
    <row r="42" spans="1:25" ht="15" customHeight="1">
      <c r="A42" s="219"/>
      <c r="B42" s="219"/>
      <c r="C42" s="219"/>
      <c r="D42" s="219"/>
      <c r="E42" s="219"/>
      <c r="F42" s="219"/>
      <c r="G42" s="219"/>
      <c r="H42" s="219"/>
      <c r="I42" s="219"/>
      <c r="J42" s="35"/>
      <c r="K42" s="35"/>
      <c r="L42" s="35"/>
      <c r="M42" s="35"/>
      <c r="N42" s="35"/>
      <c r="O42" s="35"/>
      <c r="P42" s="35"/>
      <c r="Q42" s="35"/>
      <c r="R42" s="35"/>
      <c r="S42" s="35"/>
      <c r="T42" s="35"/>
      <c r="U42" s="35"/>
      <c r="V42" s="35"/>
      <c r="W42" s="35"/>
      <c r="X42" s="35"/>
      <c r="Y42" s="35"/>
    </row>
    <row r="43" spans="1:25">
      <c r="A43" s="219"/>
      <c r="B43" s="219"/>
      <c r="C43" s="219"/>
      <c r="D43" s="219"/>
      <c r="E43" s="219"/>
      <c r="F43" s="219"/>
      <c r="G43" s="219"/>
      <c r="H43" s="219"/>
      <c r="I43" s="219"/>
      <c r="J43" s="35"/>
      <c r="K43" s="35"/>
      <c r="L43" s="35"/>
      <c r="M43" s="35"/>
      <c r="N43" s="35"/>
      <c r="O43" s="35"/>
      <c r="P43" s="35"/>
      <c r="Q43" s="35"/>
      <c r="R43" s="35"/>
      <c r="S43" s="35"/>
      <c r="T43" s="35"/>
      <c r="U43" s="35"/>
      <c r="V43" s="35"/>
      <c r="W43" s="35"/>
      <c r="X43" s="35"/>
      <c r="Y43" s="35"/>
    </row>
    <row r="44" spans="1:25">
      <c r="A44" s="219"/>
      <c r="B44" s="219"/>
      <c r="C44" s="219"/>
      <c r="D44" s="219"/>
      <c r="E44" s="219"/>
      <c r="F44" s="219"/>
      <c r="G44" s="219"/>
      <c r="H44" s="219"/>
      <c r="I44" s="219"/>
      <c r="J44" s="35"/>
      <c r="K44" s="35"/>
      <c r="L44" s="35"/>
      <c r="M44" s="35"/>
      <c r="N44" s="35"/>
      <c r="O44" s="35"/>
      <c r="P44" s="35"/>
      <c r="Q44" s="35"/>
      <c r="R44" s="35"/>
      <c r="S44" s="35"/>
      <c r="T44" s="35"/>
      <c r="U44" s="35"/>
      <c r="V44" s="35"/>
      <c r="W44" s="35"/>
      <c r="X44" s="35"/>
      <c r="Y44" s="35"/>
    </row>
    <row r="45" spans="1:25">
      <c r="A45" s="219"/>
      <c r="B45" s="219"/>
      <c r="C45" s="219"/>
      <c r="D45" s="219"/>
      <c r="E45" s="219"/>
      <c r="F45" s="219"/>
      <c r="G45" s="219"/>
      <c r="H45" s="219"/>
      <c r="I45" s="219"/>
      <c r="J45" s="35"/>
      <c r="K45" s="35"/>
      <c r="L45" s="35"/>
      <c r="M45" s="35"/>
      <c r="N45" s="35"/>
      <c r="O45" s="35"/>
      <c r="P45" s="35"/>
      <c r="Q45" s="35"/>
      <c r="R45" s="35"/>
      <c r="S45" s="35"/>
      <c r="T45" s="35"/>
      <c r="U45" s="35"/>
      <c r="V45" s="35"/>
      <c r="W45" s="35"/>
      <c r="X45" s="35"/>
      <c r="Y45" s="35"/>
    </row>
    <row r="46" spans="1:25">
      <c r="A46" s="219"/>
      <c r="B46" s="219"/>
      <c r="C46" s="219"/>
      <c r="D46" s="219"/>
      <c r="E46" s="219"/>
      <c r="F46" s="219"/>
      <c r="G46" s="219"/>
      <c r="H46" s="219"/>
      <c r="I46" s="219"/>
      <c r="J46" s="35"/>
      <c r="K46" s="35"/>
      <c r="L46" s="35"/>
      <c r="M46" s="35"/>
      <c r="N46" s="35"/>
      <c r="O46" s="35"/>
      <c r="P46" s="35"/>
      <c r="Q46" s="35"/>
      <c r="R46" s="35"/>
      <c r="S46" s="35"/>
      <c r="T46" s="35"/>
      <c r="U46" s="35"/>
      <c r="V46" s="35"/>
      <c r="W46" s="35"/>
      <c r="X46" s="35"/>
      <c r="Y46" s="35"/>
    </row>
    <row r="47" spans="1:25">
      <c r="A47" s="68" t="s">
        <v>42</v>
      </c>
      <c r="B47" s="69"/>
      <c r="C47" s="69"/>
      <c r="D47" s="69"/>
      <c r="E47" s="69"/>
      <c r="F47" s="69"/>
      <c r="G47" s="69"/>
      <c r="H47" s="69"/>
      <c r="I47" s="69"/>
      <c r="J47" s="35"/>
      <c r="K47" s="35"/>
      <c r="L47" s="35"/>
      <c r="M47" s="35"/>
      <c r="N47" s="35"/>
      <c r="O47" s="35"/>
      <c r="P47" s="35"/>
      <c r="Q47" s="35"/>
      <c r="R47" s="35"/>
      <c r="S47" s="35"/>
      <c r="T47" s="35"/>
      <c r="U47" s="35"/>
      <c r="V47" s="35"/>
      <c r="W47" s="35"/>
      <c r="X47" s="35"/>
      <c r="Y47" s="35"/>
    </row>
    <row r="48" spans="1:25">
      <c r="J48" s="35"/>
      <c r="K48" s="35"/>
      <c r="L48" s="35"/>
      <c r="M48" s="35"/>
      <c r="N48" s="35"/>
      <c r="O48" s="35"/>
      <c r="P48" s="35"/>
      <c r="Q48" s="35"/>
      <c r="R48" s="35"/>
      <c r="S48" s="35"/>
      <c r="T48" s="35"/>
      <c r="U48" s="35"/>
      <c r="V48" s="35"/>
      <c r="W48" s="35"/>
      <c r="X48" s="35"/>
      <c r="Y48" s="35"/>
    </row>
    <row r="49" spans="1:9">
      <c r="A49" s="35"/>
      <c r="B49" s="35"/>
      <c r="C49" s="35"/>
      <c r="D49" s="35"/>
      <c r="E49" s="35"/>
      <c r="F49" s="35"/>
      <c r="G49" s="35"/>
      <c r="H49" s="35"/>
      <c r="I49" s="35"/>
    </row>
    <row r="50" spans="1:9">
      <c r="A50" s="35"/>
      <c r="B50" s="35"/>
      <c r="C50" s="35"/>
      <c r="D50" s="35"/>
      <c r="E50" s="35"/>
      <c r="F50" s="35"/>
      <c r="G50" s="35"/>
      <c r="H50" s="35"/>
      <c r="I50" s="35"/>
    </row>
    <row r="51" spans="1:9">
      <c r="A51" s="35"/>
      <c r="B51" s="35"/>
      <c r="C51" s="35"/>
      <c r="D51" s="35"/>
      <c r="E51" s="35"/>
      <c r="F51" s="35"/>
      <c r="G51" s="35"/>
      <c r="H51" s="35"/>
      <c r="I51" s="35"/>
    </row>
    <row r="52" spans="1:9">
      <c r="A52" s="35"/>
      <c r="B52" s="35"/>
      <c r="C52" s="35"/>
      <c r="D52" s="35"/>
      <c r="E52" s="35"/>
      <c r="F52" s="35"/>
      <c r="G52" s="35"/>
      <c r="H52" s="35"/>
      <c r="I52" s="35"/>
    </row>
    <row r="53" spans="1:9">
      <c r="A53" s="35"/>
      <c r="B53" s="35"/>
      <c r="C53" s="35"/>
      <c r="D53" s="35"/>
      <c r="E53" s="35"/>
      <c r="F53" s="35"/>
      <c r="G53" s="35"/>
      <c r="H53" s="35"/>
      <c r="I53" s="35"/>
    </row>
    <row r="54" spans="1:9">
      <c r="A54" s="35"/>
      <c r="B54" s="35"/>
      <c r="C54" s="35"/>
      <c r="D54" s="35"/>
      <c r="E54" s="35"/>
      <c r="F54" s="35"/>
      <c r="G54" s="35"/>
      <c r="H54" s="35"/>
      <c r="I54" s="35"/>
    </row>
    <row r="55" spans="1:9">
      <c r="A55" s="35"/>
      <c r="B55" s="35"/>
      <c r="C55" s="35"/>
      <c r="D55" s="35"/>
      <c r="E55" s="35"/>
      <c r="F55" s="35"/>
      <c r="G55" s="35"/>
      <c r="H55" s="35"/>
      <c r="I55" s="35"/>
    </row>
    <row r="56" spans="1:9">
      <c r="A56" s="35"/>
      <c r="B56" s="35"/>
      <c r="C56" s="35"/>
      <c r="D56" s="35"/>
      <c r="E56" s="35"/>
      <c r="F56" s="35"/>
      <c r="G56" s="35"/>
      <c r="H56" s="35"/>
      <c r="I56" s="35"/>
    </row>
    <row r="57" spans="1:9">
      <c r="A57" s="35"/>
      <c r="B57" s="35"/>
      <c r="C57" s="35"/>
      <c r="D57" s="35"/>
      <c r="E57" s="35"/>
      <c r="F57" s="35"/>
      <c r="G57" s="35"/>
      <c r="H57" s="35"/>
      <c r="I57" s="35"/>
    </row>
    <row r="58" spans="1:9">
      <c r="A58" s="35"/>
      <c r="B58" s="35"/>
      <c r="C58" s="35"/>
      <c r="D58" s="35"/>
      <c r="E58" s="35"/>
      <c r="F58" s="35"/>
      <c r="G58" s="35"/>
      <c r="H58" s="35"/>
      <c r="I58" s="35"/>
    </row>
    <row r="59" spans="1:9">
      <c r="A59" s="35"/>
      <c r="B59" s="35"/>
      <c r="C59" s="35"/>
      <c r="D59" s="35"/>
      <c r="E59" s="35"/>
      <c r="F59" s="35"/>
      <c r="G59" s="35"/>
      <c r="H59" s="35"/>
      <c r="I59" s="35"/>
    </row>
    <row r="60" spans="1:9">
      <c r="A60" s="35"/>
      <c r="B60" s="35"/>
      <c r="C60" s="35"/>
      <c r="D60" s="35"/>
      <c r="E60" s="35"/>
      <c r="F60" s="35"/>
      <c r="G60" s="35"/>
      <c r="H60" s="35"/>
      <c r="I60" s="35"/>
    </row>
    <row r="61" spans="1:9">
      <c r="A61" s="35"/>
      <c r="B61" s="35"/>
      <c r="C61" s="35"/>
      <c r="D61" s="35"/>
      <c r="E61" s="35"/>
      <c r="F61" s="35"/>
      <c r="G61" s="35"/>
      <c r="H61" s="35"/>
      <c r="I61" s="35"/>
    </row>
  </sheetData>
  <sheetProtection algorithmName="SHA-512" hashValue="vi1RMUaJkgRCcCr6CVUzBrp2Iqe39Rr6dx+X/awiFvAjRehMW0lmDdBcJaqoFDEoGKcDbQ6DlsgvT5eU7e327Q==" saltValue="V/bSkFh/T15/CKWAheRWWA==" spinCount="100000" sheet="1" formatCells="0" formatColumns="0" formatRows="0" selectLockedCells="1" sort="0" autoFilter="0" pivotTables="0"/>
  <mergeCells count="37">
    <mergeCell ref="A32:A33"/>
    <mergeCell ref="C32:G32"/>
    <mergeCell ref="A40:I40"/>
    <mergeCell ref="A41:I46"/>
    <mergeCell ref="A34:I34"/>
    <mergeCell ref="C35:G35"/>
    <mergeCell ref="C36:G36"/>
    <mergeCell ref="C37:G37"/>
    <mergeCell ref="C38:G38"/>
    <mergeCell ref="C39:G39"/>
    <mergeCell ref="A14:H14"/>
    <mergeCell ref="A16:I16"/>
    <mergeCell ref="A17:A30"/>
    <mergeCell ref="C17:G17"/>
    <mergeCell ref="C18:H18"/>
    <mergeCell ref="C19:G19"/>
    <mergeCell ref="B24:H24"/>
    <mergeCell ref="B25:E25"/>
    <mergeCell ref="F25:G25"/>
    <mergeCell ref="B26:E26"/>
    <mergeCell ref="B27:E27"/>
    <mergeCell ref="B28:E28"/>
    <mergeCell ref="B29:E29"/>
    <mergeCell ref="A8:A12"/>
    <mergeCell ref="B8:C8"/>
    <mergeCell ref="D8:E8"/>
    <mergeCell ref="B9:C9"/>
    <mergeCell ref="D9:E9"/>
    <mergeCell ref="B10:C10"/>
    <mergeCell ref="B11:C11"/>
    <mergeCell ref="B12:C12"/>
    <mergeCell ref="A7:I7"/>
    <mergeCell ref="A1:H1"/>
    <mergeCell ref="A2:H2"/>
    <mergeCell ref="A3:H3"/>
    <mergeCell ref="A4:H4"/>
    <mergeCell ref="A5:I5"/>
  </mergeCells>
  <conditionalFormatting sqref="A35">
    <cfRule type="expression" dxfId="0" priority="2">
      <formula>$F$9&lt;&gt;0</formula>
    </cfRule>
  </conditionalFormatting>
  <hyperlinks>
    <hyperlink ref="A47" r:id="rId1" xr:uid="{2167A556-670F-4FA1-BD05-106D0B6FE35A}"/>
  </hyperlinks>
  <pageMargins left="0.2" right="0.2" top="0.75" bottom="0.75" header="0.3" footer="0.3"/>
  <pageSetup orientation="portrait" r:id="rId2"/>
  <rowBreaks count="1" manualBreakCount="1">
    <brk id="31" max="16383" man="1"/>
  </rowBreaks>
  <drawing r:id="rId3"/>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Personne à charge" error="Inscrivez 0 ou 1" promptTitle="Première personne à charge" prompt="Inscrivez 1 si l'employé à au moins 1 personne à charge" xr:uid="{48697785-D901-4739-B81B-ADDD3C65707C}">
          <x14:formula1>
            <xm:f>Instructions!$P$2:$P$3</xm:f>
          </x14:formula1>
          <xm:sqref>B19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70545-26C4-4034-A118-56D70254EBE4}">
  <sheetPr codeName="Feuil4"/>
  <dimension ref="A1:S43"/>
  <sheetViews>
    <sheetView workbookViewId="0">
      <selection activeCell="F7" sqref="F7"/>
    </sheetView>
  </sheetViews>
  <sheetFormatPr baseColWidth="10" defaultColWidth="11.44140625" defaultRowHeight="14.4"/>
  <cols>
    <col min="1" max="1" width="12.109375" style="43" bestFit="1" customWidth="1"/>
    <col min="2" max="2" width="11.44140625" style="43"/>
    <col min="3" max="3" width="11" style="43" customWidth="1"/>
    <col min="4" max="4" width="11.44140625" style="43" hidden="1" customWidth="1"/>
    <col min="5" max="7" width="11.44140625" style="43"/>
    <col min="8" max="8" width="20.5546875" style="43" bestFit="1" customWidth="1"/>
    <col min="9" max="12" width="11.44140625" style="43"/>
    <col min="13" max="13" width="12.6640625" style="43" customWidth="1"/>
    <col min="14" max="15" width="11.44140625" style="43"/>
    <col min="16" max="16" width="20.5546875" style="43" customWidth="1"/>
    <col min="17" max="17" width="23.88671875" style="43" customWidth="1"/>
    <col min="18" max="16384" width="11.44140625" style="43"/>
  </cols>
  <sheetData>
    <row r="1" spans="1:19">
      <c r="A1" s="42">
        <v>46477</v>
      </c>
      <c r="C1" s="43" t="s">
        <v>86</v>
      </c>
      <c r="F1" s="77" t="s">
        <v>87</v>
      </c>
      <c r="P1" s="43" t="s">
        <v>35</v>
      </c>
    </row>
    <row r="2" spans="1:19">
      <c r="A2" s="43" t="s">
        <v>23</v>
      </c>
      <c r="F2" s="77" t="s">
        <v>88</v>
      </c>
      <c r="P2" s="43">
        <v>0</v>
      </c>
    </row>
    <row r="3" spans="1:19">
      <c r="F3" s="43" t="s">
        <v>104</v>
      </c>
      <c r="P3" s="43">
        <v>1</v>
      </c>
    </row>
    <row r="5" spans="1:19" ht="15" customHeight="1">
      <c r="A5" s="229" t="s">
        <v>43</v>
      </c>
      <c r="B5" s="229"/>
      <c r="C5" s="229"/>
      <c r="D5" s="229"/>
      <c r="E5" s="223" t="s">
        <v>44</v>
      </c>
      <c r="F5" s="223"/>
      <c r="G5" s="223"/>
      <c r="H5" s="223"/>
      <c r="I5" s="223"/>
      <c r="J5" s="224" t="s">
        <v>45</v>
      </c>
      <c r="K5" s="224" t="s">
        <v>46</v>
      </c>
      <c r="L5" s="224" t="s">
        <v>47</v>
      </c>
    </row>
    <row r="6" spans="1:19" ht="38.25" customHeight="1">
      <c r="A6" s="229"/>
      <c r="B6" s="229"/>
      <c r="C6" s="229"/>
      <c r="D6" s="229"/>
      <c r="E6" s="44" t="s">
        <v>48</v>
      </c>
      <c r="F6" s="45" t="s">
        <v>68</v>
      </c>
      <c r="G6" s="225" t="s">
        <v>25</v>
      </c>
      <c r="H6" s="225"/>
      <c r="I6" s="46" t="s">
        <v>49</v>
      </c>
      <c r="J6" s="224"/>
      <c r="K6" s="224"/>
      <c r="L6" s="224"/>
    </row>
    <row r="7" spans="1:19" ht="15" customHeight="1">
      <c r="A7" s="228" t="s">
        <v>16</v>
      </c>
      <c r="B7" s="228"/>
      <c r="C7" s="228"/>
      <c r="D7" s="228"/>
      <c r="E7" s="47">
        <f>F21</f>
        <v>380.19</v>
      </c>
      <c r="F7" s="155">
        <v>152.08000000000001</v>
      </c>
      <c r="G7" s="49">
        <f>F7/2</f>
        <v>76.040000000000006</v>
      </c>
      <c r="H7" s="48" t="s">
        <v>24</v>
      </c>
      <c r="I7" s="50"/>
      <c r="J7" s="50"/>
      <c r="K7" s="51">
        <v>0.3</v>
      </c>
      <c r="L7" s="52" t="s">
        <v>50</v>
      </c>
      <c r="N7" s="154"/>
      <c r="O7" s="154"/>
      <c r="P7" s="153"/>
      <c r="S7" s="77" t="s">
        <v>152</v>
      </c>
    </row>
    <row r="8" spans="1:19">
      <c r="A8" s="228" t="s">
        <v>51</v>
      </c>
      <c r="B8" s="228"/>
      <c r="C8" s="228"/>
      <c r="D8" s="228"/>
      <c r="E8" s="47">
        <f>G21</f>
        <v>760.38</v>
      </c>
      <c r="F8" s="155">
        <v>304.16000000000003</v>
      </c>
      <c r="G8" s="49">
        <f t="shared" ref="G8:G10" si="0">F8/2</f>
        <v>152.08000000000001</v>
      </c>
      <c r="H8" s="48"/>
      <c r="I8" s="50"/>
      <c r="J8" s="50"/>
      <c r="K8" s="51">
        <v>0.3</v>
      </c>
      <c r="L8" s="52" t="s">
        <v>50</v>
      </c>
      <c r="N8" s="154"/>
      <c r="P8" s="153"/>
    </row>
    <row r="9" spans="1:19">
      <c r="A9" s="228" t="s">
        <v>20</v>
      </c>
      <c r="B9" s="228"/>
      <c r="C9" s="228"/>
      <c r="D9" s="228"/>
      <c r="E9" s="47">
        <f>H21</f>
        <v>823.75</v>
      </c>
      <c r="F9" s="155">
        <v>329.5</v>
      </c>
      <c r="G9" s="49">
        <f t="shared" si="0"/>
        <v>164.75</v>
      </c>
      <c r="H9" s="48"/>
      <c r="I9" s="50"/>
      <c r="J9" s="50"/>
      <c r="K9" s="51">
        <v>0.3</v>
      </c>
      <c r="L9" s="52" t="s">
        <v>50</v>
      </c>
      <c r="N9" s="154"/>
      <c r="P9" s="153"/>
    </row>
    <row r="10" spans="1:19">
      <c r="A10" s="228" t="s">
        <v>21</v>
      </c>
      <c r="B10" s="228"/>
      <c r="C10" s="228"/>
      <c r="D10" s="228"/>
      <c r="E10" s="47">
        <f>I21</f>
        <v>1647.5</v>
      </c>
      <c r="F10" s="155">
        <v>659</v>
      </c>
      <c r="G10" s="49">
        <f t="shared" si="0"/>
        <v>329.5</v>
      </c>
      <c r="H10" s="48"/>
      <c r="I10" s="50"/>
      <c r="J10" s="50"/>
      <c r="K10" s="51">
        <v>0.3</v>
      </c>
      <c r="L10" s="52" t="s">
        <v>50</v>
      </c>
      <c r="N10" s="154"/>
      <c r="P10" s="153"/>
    </row>
    <row r="11" spans="1:19">
      <c r="A11" s="228"/>
      <c r="B11" s="228"/>
      <c r="C11" s="228"/>
      <c r="D11" s="228"/>
      <c r="E11" s="47"/>
      <c r="F11" s="48"/>
      <c r="G11" s="48"/>
      <c r="H11" s="48"/>
      <c r="I11" s="50"/>
      <c r="J11" s="50"/>
      <c r="K11" s="51"/>
      <c r="L11" s="52"/>
      <c r="N11" s="154"/>
      <c r="P11" s="153"/>
    </row>
    <row r="12" spans="1:19">
      <c r="E12" s="43" t="s">
        <v>42</v>
      </c>
    </row>
    <row r="14" spans="1:19">
      <c r="A14" s="43" t="s">
        <v>62</v>
      </c>
    </row>
    <row r="15" spans="1:19">
      <c r="A15" s="43" t="s">
        <v>63</v>
      </c>
      <c r="E15" s="53" t="s">
        <v>61</v>
      </c>
    </row>
    <row r="17" spans="5:17" ht="15" thickBot="1">
      <c r="E17" s="226" t="s">
        <v>53</v>
      </c>
      <c r="F17" s="227"/>
      <c r="G17" s="227"/>
      <c r="H17" s="227"/>
      <c r="I17" s="227"/>
      <c r="M17" s="43" t="s">
        <v>64</v>
      </c>
    </row>
    <row r="18" spans="5:17" ht="47.4" thickBot="1">
      <c r="E18" s="54" t="s">
        <v>54</v>
      </c>
      <c r="F18" s="222" t="s">
        <v>57</v>
      </c>
      <c r="G18" s="222" t="s">
        <v>58</v>
      </c>
      <c r="H18" s="222" t="s">
        <v>20</v>
      </c>
      <c r="I18" s="54" t="s">
        <v>26</v>
      </c>
      <c r="K18" s="222" t="s">
        <v>57</v>
      </c>
      <c r="L18" s="222" t="s">
        <v>58</v>
      </c>
      <c r="M18" s="222" t="s">
        <v>20</v>
      </c>
      <c r="N18" s="54"/>
      <c r="P18" s="55" t="s">
        <v>65</v>
      </c>
      <c r="Q18" s="55" t="s">
        <v>66</v>
      </c>
    </row>
    <row r="19" spans="5:17" ht="15.6" thickBot="1">
      <c r="E19" s="56" t="s">
        <v>55</v>
      </c>
      <c r="F19" s="222"/>
      <c r="G19" s="222"/>
      <c r="H19" s="222"/>
      <c r="I19" s="56" t="s">
        <v>59</v>
      </c>
      <c r="K19" s="222"/>
      <c r="L19" s="222"/>
      <c r="M19" s="222"/>
      <c r="N19" s="56" t="s">
        <v>59</v>
      </c>
      <c r="P19" s="57" t="s">
        <v>67</v>
      </c>
      <c r="Q19" s="58">
        <f t="shared" ref="Q19:Q31" si="1">I21</f>
        <v>1647.5</v>
      </c>
    </row>
    <row r="20" spans="5:17" ht="15.6" thickBot="1">
      <c r="E20" s="56" t="s">
        <v>56</v>
      </c>
      <c r="F20" s="222"/>
      <c r="G20" s="222"/>
      <c r="H20" s="222"/>
      <c r="I20" s="56"/>
      <c r="K20" s="222"/>
      <c r="L20" s="222"/>
      <c r="M20" s="222"/>
      <c r="N20" s="56"/>
      <c r="P20" s="57">
        <v>1</v>
      </c>
      <c r="Q20" s="58">
        <f t="shared" si="1"/>
        <v>2306.5</v>
      </c>
    </row>
    <row r="21" spans="5:17" ht="15.6" thickBot="1">
      <c r="E21" s="59" t="s">
        <v>60</v>
      </c>
      <c r="F21" s="60">
        <v>380.19</v>
      </c>
      <c r="G21" s="60">
        <v>760.38</v>
      </c>
      <c r="H21" s="60">
        <v>823.75</v>
      </c>
      <c r="I21" s="60">
        <v>1647.5</v>
      </c>
      <c r="K21" s="61">
        <f t="shared" ref="K21:K33" si="2">F21-$F$21</f>
        <v>0</v>
      </c>
      <c r="P21" s="57">
        <v>2</v>
      </c>
      <c r="Q21" s="58">
        <f t="shared" si="1"/>
        <v>2636</v>
      </c>
    </row>
    <row r="22" spans="5:17" ht="15.6" thickBot="1">
      <c r="E22" s="59">
        <v>1</v>
      </c>
      <c r="F22" s="60">
        <v>532.27</v>
      </c>
      <c r="G22" s="60">
        <v>1064.54</v>
      </c>
      <c r="H22" s="60">
        <v>1153.25</v>
      </c>
      <c r="I22" s="60">
        <v>2306.5</v>
      </c>
      <c r="K22" s="61">
        <f>F22-$F$21</f>
        <v>152.07999999999998</v>
      </c>
      <c r="L22" s="61">
        <f t="shared" ref="L22:L33" si="3">G22-G$21</f>
        <v>304.15999999999997</v>
      </c>
      <c r="M22" s="61">
        <f t="shared" ref="M22:M33" si="4">H22-H$21</f>
        <v>329.5</v>
      </c>
      <c r="N22" s="61">
        <f t="shared" ref="N22:N33" si="5">I22-I$21</f>
        <v>659</v>
      </c>
      <c r="P22" s="57">
        <v>3</v>
      </c>
      <c r="Q22" s="58">
        <f t="shared" si="1"/>
        <v>2965.5</v>
      </c>
    </row>
    <row r="23" spans="5:17" ht="15.6" thickBot="1">
      <c r="E23" s="59">
        <v>2</v>
      </c>
      <c r="F23" s="60">
        <v>608.30999999999995</v>
      </c>
      <c r="G23" s="60">
        <v>1216.6199999999999</v>
      </c>
      <c r="H23" s="60">
        <v>1318</v>
      </c>
      <c r="I23" s="60">
        <v>2636</v>
      </c>
      <c r="K23" s="61">
        <f t="shared" si="2"/>
        <v>228.11999999999995</v>
      </c>
      <c r="L23" s="61">
        <f t="shared" si="3"/>
        <v>456.2399999999999</v>
      </c>
      <c r="M23" s="61">
        <f t="shared" si="4"/>
        <v>494.25</v>
      </c>
      <c r="N23" s="61">
        <f t="shared" si="5"/>
        <v>988.5</v>
      </c>
      <c r="P23" s="57">
        <v>4</v>
      </c>
      <c r="Q23" s="58">
        <f t="shared" si="1"/>
        <v>3295</v>
      </c>
    </row>
    <row r="24" spans="5:17" ht="15.6" thickBot="1">
      <c r="E24" s="59">
        <v>3</v>
      </c>
      <c r="F24" s="60">
        <v>684.35</v>
      </c>
      <c r="G24" s="60">
        <v>1368.69</v>
      </c>
      <c r="H24" s="60">
        <v>1482.75</v>
      </c>
      <c r="I24" s="60">
        <v>2965.5</v>
      </c>
      <c r="K24" s="61">
        <f t="shared" si="2"/>
        <v>304.16000000000003</v>
      </c>
      <c r="L24" s="61">
        <f t="shared" si="3"/>
        <v>608.31000000000006</v>
      </c>
      <c r="M24" s="61">
        <f t="shared" si="4"/>
        <v>659</v>
      </c>
      <c r="N24" s="61">
        <f t="shared" si="5"/>
        <v>1318</v>
      </c>
      <c r="P24" s="57">
        <v>5</v>
      </c>
      <c r="Q24" s="58">
        <f t="shared" si="1"/>
        <v>3624.5</v>
      </c>
    </row>
    <row r="25" spans="5:17" ht="15.6" thickBot="1">
      <c r="E25" s="59">
        <v>4</v>
      </c>
      <c r="F25" s="60">
        <v>760.38</v>
      </c>
      <c r="G25" s="60">
        <v>1520.77</v>
      </c>
      <c r="H25" s="60">
        <v>1647.5</v>
      </c>
      <c r="I25" s="60">
        <v>3295</v>
      </c>
      <c r="K25" s="61">
        <f t="shared" si="2"/>
        <v>380.19</v>
      </c>
      <c r="L25" s="61">
        <f t="shared" si="3"/>
        <v>760.39</v>
      </c>
      <c r="M25" s="61">
        <f t="shared" si="4"/>
        <v>823.75</v>
      </c>
      <c r="N25" s="61">
        <f t="shared" si="5"/>
        <v>1647.5</v>
      </c>
      <c r="P25" s="57">
        <v>6</v>
      </c>
      <c r="Q25" s="58">
        <f t="shared" si="1"/>
        <v>3954</v>
      </c>
    </row>
    <row r="26" spans="5:17" ht="15.6" thickBot="1">
      <c r="E26" s="59">
        <v>5</v>
      </c>
      <c r="F26" s="60">
        <v>836.42</v>
      </c>
      <c r="G26" s="60">
        <v>1672.85</v>
      </c>
      <c r="H26" s="60">
        <v>1812.25</v>
      </c>
      <c r="I26" s="60">
        <v>3624.5</v>
      </c>
      <c r="K26" s="61">
        <f t="shared" si="2"/>
        <v>456.22999999999996</v>
      </c>
      <c r="L26" s="61">
        <f t="shared" si="3"/>
        <v>912.46999999999991</v>
      </c>
      <c r="M26" s="61">
        <f t="shared" si="4"/>
        <v>988.5</v>
      </c>
      <c r="N26" s="61">
        <f t="shared" si="5"/>
        <v>1977</v>
      </c>
      <c r="P26" s="57">
        <v>7</v>
      </c>
      <c r="Q26" s="58">
        <f t="shared" si="1"/>
        <v>4283.5</v>
      </c>
    </row>
    <row r="27" spans="5:17" ht="15.6" thickBot="1">
      <c r="E27" s="59">
        <v>6</v>
      </c>
      <c r="F27" s="60">
        <v>912.46</v>
      </c>
      <c r="G27" s="60">
        <v>1824.92</v>
      </c>
      <c r="H27" s="60">
        <v>1977</v>
      </c>
      <c r="I27" s="60">
        <v>3954</v>
      </c>
      <c r="K27" s="61">
        <f t="shared" si="2"/>
        <v>532.27</v>
      </c>
      <c r="L27" s="61">
        <f t="shared" si="3"/>
        <v>1064.54</v>
      </c>
      <c r="M27" s="61">
        <f t="shared" si="4"/>
        <v>1153.25</v>
      </c>
      <c r="N27" s="61">
        <f t="shared" si="5"/>
        <v>2306.5</v>
      </c>
      <c r="P27" s="57">
        <v>8</v>
      </c>
      <c r="Q27" s="58">
        <f t="shared" si="1"/>
        <v>4613</v>
      </c>
    </row>
    <row r="28" spans="5:17" ht="15.6" thickBot="1">
      <c r="E28" s="59">
        <v>7</v>
      </c>
      <c r="F28" s="60">
        <v>988.5</v>
      </c>
      <c r="G28" s="60">
        <v>1977</v>
      </c>
      <c r="H28" s="60">
        <v>2141.75</v>
      </c>
      <c r="I28" s="60">
        <v>4283.5</v>
      </c>
      <c r="K28" s="61">
        <f t="shared" si="2"/>
        <v>608.30999999999995</v>
      </c>
      <c r="L28" s="61">
        <f t="shared" si="3"/>
        <v>1216.6199999999999</v>
      </c>
      <c r="M28" s="61">
        <f t="shared" si="4"/>
        <v>1318</v>
      </c>
      <c r="N28" s="61">
        <f t="shared" si="5"/>
        <v>2636</v>
      </c>
      <c r="P28" s="57">
        <v>9</v>
      </c>
      <c r="Q28" s="58">
        <f t="shared" si="1"/>
        <v>4942.5</v>
      </c>
    </row>
    <row r="29" spans="5:17" ht="15.6" thickBot="1">
      <c r="E29" s="59">
        <v>8</v>
      </c>
      <c r="F29" s="60">
        <v>1064.54</v>
      </c>
      <c r="G29" s="60">
        <v>2129.08</v>
      </c>
      <c r="H29" s="60">
        <v>2306.5</v>
      </c>
      <c r="I29" s="60">
        <v>4613</v>
      </c>
      <c r="K29" s="61">
        <f t="shared" si="2"/>
        <v>684.34999999999991</v>
      </c>
      <c r="L29" s="61">
        <f t="shared" si="3"/>
        <v>1368.6999999999998</v>
      </c>
      <c r="M29" s="61">
        <f t="shared" si="4"/>
        <v>1482.75</v>
      </c>
      <c r="N29" s="61">
        <f t="shared" si="5"/>
        <v>2965.5</v>
      </c>
      <c r="P29" s="57">
        <v>10</v>
      </c>
      <c r="Q29" s="58">
        <f t="shared" si="1"/>
        <v>5272</v>
      </c>
    </row>
    <row r="30" spans="5:17" ht="15.6" thickBot="1">
      <c r="E30" s="59">
        <v>9</v>
      </c>
      <c r="F30" s="60">
        <v>1140.58</v>
      </c>
      <c r="G30" s="60">
        <v>2281.15</v>
      </c>
      <c r="H30" s="60">
        <v>2471.25</v>
      </c>
      <c r="I30" s="60">
        <v>4942.5</v>
      </c>
      <c r="K30" s="61">
        <f t="shared" si="2"/>
        <v>760.38999999999987</v>
      </c>
      <c r="L30" s="61">
        <f t="shared" si="3"/>
        <v>1520.77</v>
      </c>
      <c r="M30" s="61">
        <f t="shared" si="4"/>
        <v>1647.5</v>
      </c>
      <c r="N30" s="61">
        <f t="shared" si="5"/>
        <v>3295</v>
      </c>
      <c r="P30" s="57">
        <v>11</v>
      </c>
      <c r="Q30" s="58">
        <f t="shared" si="1"/>
        <v>5601.5</v>
      </c>
    </row>
    <row r="31" spans="5:17" ht="15.6" thickBot="1">
      <c r="E31" s="59">
        <v>10</v>
      </c>
      <c r="F31" s="60">
        <v>1216.6199999999999</v>
      </c>
      <c r="G31" s="60">
        <v>2433.23</v>
      </c>
      <c r="H31" s="60">
        <v>2636</v>
      </c>
      <c r="I31" s="60">
        <v>5272</v>
      </c>
      <c r="K31" s="61">
        <f t="shared" si="2"/>
        <v>836.42999999999984</v>
      </c>
      <c r="L31" s="61">
        <f t="shared" si="3"/>
        <v>1672.85</v>
      </c>
      <c r="M31" s="61">
        <f t="shared" si="4"/>
        <v>1812.25</v>
      </c>
      <c r="N31" s="61">
        <f t="shared" si="5"/>
        <v>3624.5</v>
      </c>
      <c r="P31" s="57">
        <v>12</v>
      </c>
      <c r="Q31" s="58">
        <f t="shared" si="1"/>
        <v>5931</v>
      </c>
    </row>
    <row r="32" spans="5:17">
      <c r="E32" s="59">
        <v>11</v>
      </c>
      <c r="F32" s="60">
        <v>1292.6500000000001</v>
      </c>
      <c r="G32" s="60">
        <v>2585.31</v>
      </c>
      <c r="H32" s="60">
        <v>2800.75</v>
      </c>
      <c r="I32" s="60">
        <v>5601.5</v>
      </c>
      <c r="K32" s="61">
        <f t="shared" si="2"/>
        <v>912.46</v>
      </c>
      <c r="L32" s="61">
        <f t="shared" si="3"/>
        <v>1824.9299999999998</v>
      </c>
      <c r="M32" s="61">
        <f t="shared" si="4"/>
        <v>1977</v>
      </c>
      <c r="N32" s="61">
        <f t="shared" si="5"/>
        <v>3954</v>
      </c>
    </row>
    <row r="33" spans="5:16">
      <c r="E33" s="59">
        <v>12</v>
      </c>
      <c r="F33" s="60">
        <v>1368.69</v>
      </c>
      <c r="G33" s="60">
        <v>2737.37</v>
      </c>
      <c r="H33" s="60">
        <v>2965.5</v>
      </c>
      <c r="I33" s="60">
        <v>5931</v>
      </c>
      <c r="K33" s="61">
        <f t="shared" si="2"/>
        <v>988.5</v>
      </c>
      <c r="L33" s="61">
        <f t="shared" si="3"/>
        <v>1976.9899999999998</v>
      </c>
      <c r="M33" s="61">
        <f t="shared" si="4"/>
        <v>2141.75</v>
      </c>
      <c r="N33" s="61">
        <f t="shared" si="5"/>
        <v>4283.5</v>
      </c>
    </row>
    <row r="34" spans="5:16">
      <c r="E34" s="62"/>
      <c r="F34" s="62"/>
      <c r="G34" s="62"/>
      <c r="H34" s="62"/>
      <c r="I34" s="62"/>
    </row>
    <row r="35" spans="5:16">
      <c r="E35" s="62" t="s">
        <v>82</v>
      </c>
      <c r="F35" s="62"/>
      <c r="G35" s="62"/>
      <c r="H35" s="62"/>
      <c r="I35" s="62"/>
    </row>
    <row r="36" spans="5:16">
      <c r="E36" s="62"/>
      <c r="F36" s="62"/>
      <c r="G36" s="62"/>
      <c r="H36" s="62"/>
      <c r="I36" s="62"/>
    </row>
    <row r="37" spans="5:16">
      <c r="N37" s="154"/>
      <c r="P37" s="153"/>
    </row>
    <row r="38" spans="5:16">
      <c r="N38" s="154"/>
      <c r="P38" s="153"/>
    </row>
    <row r="39" spans="5:16">
      <c r="N39" s="154"/>
      <c r="P39" s="153"/>
    </row>
    <row r="40" spans="5:16">
      <c r="N40" s="154"/>
      <c r="P40" s="153"/>
    </row>
    <row r="41" spans="5:16">
      <c r="I41" s="156"/>
      <c r="J41" s="156"/>
      <c r="K41" s="156"/>
      <c r="L41" s="156"/>
      <c r="N41" s="154"/>
      <c r="P41" s="153"/>
    </row>
    <row r="42" spans="5:16">
      <c r="I42" s="156"/>
      <c r="J42" s="156"/>
      <c r="K42" s="156"/>
    </row>
    <row r="43" spans="5:16">
      <c r="E43" s="156"/>
      <c r="F43" s="156"/>
      <c r="G43" s="156"/>
    </row>
  </sheetData>
  <sheetProtection selectLockedCells="1"/>
  <mergeCells count="18">
    <mergeCell ref="A7:D7"/>
    <mergeCell ref="A8:D8"/>
    <mergeCell ref="A5:D6"/>
    <mergeCell ref="K18:K20"/>
    <mergeCell ref="L18:L20"/>
    <mergeCell ref="A11:D11"/>
    <mergeCell ref="A9:D9"/>
    <mergeCell ref="A10:D10"/>
    <mergeCell ref="M18:M20"/>
    <mergeCell ref="E5:I5"/>
    <mergeCell ref="J5:J6"/>
    <mergeCell ref="K5:K6"/>
    <mergeCell ref="L5:L6"/>
    <mergeCell ref="G6:H6"/>
    <mergeCell ref="E17:I17"/>
    <mergeCell ref="F18:F20"/>
    <mergeCell ref="G18:G20"/>
    <mergeCell ref="H18:H20"/>
  </mergeCells>
  <hyperlinks>
    <hyperlink ref="E15" r:id="rId1" xr:uid="{43C08387-5E5A-4C55-B1FB-4DDE19211B8D}"/>
    <hyperlink ref="F1" r:id="rId2" xr:uid="{5C2FB5DB-8B15-4F19-8A97-60CB333CEB2B}"/>
    <hyperlink ref="F2" r:id="rId3" xr:uid="{7821D419-151A-4857-8F49-7A4BF7A8E8D8}"/>
    <hyperlink ref="S7" r:id="rId4" xr:uid="{FEED031C-DA1E-4F7D-985D-665F66E29B12}"/>
  </hyperlinks>
  <pageMargins left="0.7" right="0.7" top="0.75" bottom="0.75" header="0.3" footer="0.3"/>
  <pageSetup orientation="portrait" horizontalDpi="300" verticalDpi="300" r:id="rId5"/>
  <drawing r:id="rId6"/>
  <legacyDrawing r:id="rId7"/>
  <mc:AlternateContent xmlns:mc="http://schemas.openxmlformats.org/markup-compatibility/2006">
    <mc:Choice Requires="x14">
      <controls>
        <mc:AlternateContent xmlns:mc="http://schemas.openxmlformats.org/markup-compatibility/2006">
          <mc:Choice Requires="x14">
            <control shapeId="4097" r:id="rId8" name="Button 1">
              <controlPr defaultSize="0" print="0" autoFill="0" autoPict="0">
                <anchor moveWithCells="1" sizeWithCells="1">
                  <from>
                    <xdr:col>16</xdr:col>
                    <xdr:colOff>1554480</xdr:colOff>
                    <xdr:row>1</xdr:row>
                    <xdr:rowOff>7620</xdr:rowOff>
                  </from>
                  <to>
                    <xdr:col>19</xdr:col>
                    <xdr:colOff>7620</xdr:colOff>
                    <xdr:row>5</xdr:row>
                    <xdr:rowOff>83820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10</vt:i4>
      </vt:variant>
    </vt:vector>
  </HeadingPairs>
  <TitlesOfParts>
    <vt:vector size="15" baseType="lpstr">
      <vt:lpstr>Calcul portion saisissable </vt:lpstr>
      <vt:lpstr>Calculation of seizable portion</vt:lpstr>
      <vt:lpstr>AIDE</vt:lpstr>
      <vt:lpstr>Calcul avec Pension Alimentaire</vt:lpstr>
      <vt:lpstr>Instructions</vt:lpstr>
      <vt:lpstr>'Calcul avec Pension Alimentaire'!_Hlk447259855</vt:lpstr>
      <vt:lpstr>'Calcul portion saisissable '!_Hlk447259855</vt:lpstr>
      <vt:lpstr>'Calculation of seizable portion'!_Hlk447259855</vt:lpstr>
      <vt:lpstr>'Calcul avec Pension Alimentaire'!OLE_LINK5</vt:lpstr>
      <vt:lpstr>'Calcul portion saisissable '!OLE_LINK5</vt:lpstr>
      <vt:lpstr>'Calculation of seizable portion'!OLE_LINK5</vt:lpstr>
      <vt:lpstr>'Calcul avec Pension Alimentaire'!OLE_LINK9</vt:lpstr>
      <vt:lpstr>'Calcul avec Pension Alimentaire'!Zone_d_impression</vt:lpstr>
      <vt:lpstr>'Calcul portion saisissable '!Zone_d_impression</vt:lpstr>
      <vt:lpstr>'Calculation of seizable portion'!Zone_d_impression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Josée St-Germain</dc:creator>
  <cp:lastModifiedBy>Josée St-Germain</cp:lastModifiedBy>
  <cp:lastPrinted>2026-03-20T16:25:24Z</cp:lastPrinted>
  <dcterms:created xsi:type="dcterms:W3CDTF">2017-07-25T13:31:38Z</dcterms:created>
  <dcterms:modified xsi:type="dcterms:W3CDTF">2026-05-19T14:22:35Z</dcterms:modified>
</cp:coreProperties>
</file>